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 2019-20\Liga-UL 2019-20\Liga 19-20\LL 2019-20\"/>
    </mc:Choice>
  </mc:AlternateContent>
  <bookViews>
    <workbookView xWindow="0" yWindow="0" windowWidth="25200" windowHeight="6525" tabRatio="779" activeTab="1"/>
  </bookViews>
  <sheets>
    <sheet name="1. Runde" sheetId="1" r:id="rId1"/>
    <sheet name="Tabelle 1.Rd." sheetId="2" r:id="rId2"/>
    <sheet name="Vereinsnamen" sheetId="6" r:id="rId3"/>
  </sheets>
  <definedNames>
    <definedName name="k">Vereinsname_[Vereinsnamen]</definedName>
    <definedName name="Vereinsname">Vereinsname_[Vereinsnamen]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G10" i="2"/>
  <c r="F10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N112" i="1"/>
  <c r="M112" i="1"/>
  <c r="L112" i="1"/>
  <c r="K112" i="1"/>
  <c r="J112" i="1"/>
  <c r="I112" i="1"/>
  <c r="H112" i="1"/>
  <c r="G112" i="1"/>
  <c r="F112" i="1"/>
  <c r="N110" i="1"/>
  <c r="R109" i="1" s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B83" i="1" s="1"/>
  <c r="G84" i="1"/>
  <c r="F84" i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B51" i="1" s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R27" i="1" l="1"/>
  <c r="B111" i="1"/>
  <c r="K69" i="1"/>
  <c r="K13" i="1"/>
  <c r="B55" i="1"/>
  <c r="K73" i="1"/>
  <c r="B53" i="1"/>
  <c r="K15" i="1"/>
  <c r="K43" i="1"/>
  <c r="I45" i="1"/>
  <c r="R81" i="1"/>
  <c r="B109" i="1"/>
  <c r="M113" i="1" s="1"/>
  <c r="B79" i="1"/>
  <c r="K17" i="1"/>
  <c r="R53" i="1"/>
  <c r="M57" i="1" s="1"/>
  <c r="B107" i="1"/>
  <c r="K101" i="1"/>
  <c r="B27" i="1"/>
  <c r="L29" i="1" s="1"/>
  <c r="K97" i="1"/>
  <c r="B25" i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H47" i="1"/>
  <c r="R51" i="1"/>
  <c r="N57" i="1" s="1"/>
  <c r="R55" i="1"/>
  <c r="L57" i="1" s="1"/>
  <c r="H75" i="1"/>
  <c r="R79" i="1"/>
  <c r="R83" i="1"/>
  <c r="H85" i="1"/>
  <c r="R107" i="1"/>
  <c r="R111" i="1"/>
  <c r="L113" i="1" l="1"/>
  <c r="G29" i="1"/>
  <c r="N113" i="1"/>
  <c r="G113" i="1"/>
  <c r="G57" i="1"/>
  <c r="K103" i="1"/>
  <c r="K75" i="1"/>
  <c r="K19" i="1"/>
  <c r="M29" i="1"/>
  <c r="I47" i="1"/>
  <c r="M85" i="1"/>
  <c r="H29" i="1"/>
  <c r="K47" i="1"/>
  <c r="I75" i="1"/>
  <c r="C75" i="1" s="1"/>
  <c r="O75" i="1" s="1"/>
  <c r="O77" i="1" s="1"/>
  <c r="G85" i="1"/>
  <c r="A81" i="1"/>
  <c r="F29" i="1"/>
  <c r="I103" i="1"/>
  <c r="I19" i="1"/>
  <c r="N85" i="1"/>
  <c r="H113" i="1"/>
  <c r="H57" i="1"/>
  <c r="L85" i="1"/>
  <c r="F85" i="1"/>
  <c r="A79" i="1"/>
  <c r="F113" i="1"/>
  <c r="F57" i="1"/>
  <c r="C19" i="1" l="1"/>
  <c r="C21" i="1" s="1"/>
  <c r="O57" i="1"/>
  <c r="K57" i="1" s="1"/>
  <c r="C103" i="1"/>
  <c r="O103" i="1" s="1"/>
  <c r="O105" i="1" s="1"/>
  <c r="E113" i="1"/>
  <c r="I113" i="1" s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H66" i="1" s="1"/>
  <c r="A85" i="1"/>
  <c r="O113" i="1"/>
  <c r="K113" i="1" s="1"/>
  <c r="E29" i="1"/>
  <c r="I29" i="1" s="1"/>
  <c r="O29" i="1"/>
  <c r="K29" i="1" s="1"/>
  <c r="O19" i="1"/>
  <c r="O21" i="1" s="1"/>
  <c r="C105" i="1" l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<sst xmlns="http://schemas.openxmlformats.org/spreadsheetml/2006/main" count="300" uniqueCount="79">
  <si>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</si>
  <si>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</si>
  <si>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</si>
  <si>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</si>
  <si>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</si>
  <si>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</si>
  <si>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</si>
  <si>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</si>
  <si>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</si>
  <si>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</si>
  <si>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</si>
  <si>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</si>
  <si>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</si>
  <si>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</si>
  <si>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</si>
  <si>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</si>
  <si>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</si>
  <si>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</si>
  <si>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</si>
  <si>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</si>
  <si>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</si>
  <si>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</si>
  <si>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</si>
  <si>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</si>
  <si>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</si>
  <si>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</si>
  <si>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</si>
  <si>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</si>
  <si>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</si>
  <si>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</si>
  <si>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</si>
  <si>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</si>
  <si>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</si>
  <si>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</si>
  <si>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</si>
  <si>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</si>
  <si>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</si>
  <si>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</si>
  <si>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</si>
  <si>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</si>
  <si>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</si>
  <si>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</si>
  <si>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</si>
  <si>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</si>
  <si>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</si>
  <si>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</si>
  <si>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</si>
  <si>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</si>
  <si>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</si>
  <si>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</si>
  <si>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</si>
  <si>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</si>
  <si>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</si>
  <si>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</si>
  <si>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</si>
  <si>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</si>
  <si>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</si>
  <si>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</si>
  <si>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</si>
  <si>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</si>
  <si>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</si>
  <si>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</si>
  <si>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</si>
  <si>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</si>
  <si>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</si>
  <si>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</si>
  <si>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</si>
  <si>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</si>
  <si>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</si>
  <si>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</si>
  <si>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</si>
  <si>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</si>
  <si>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</si>
  <si>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</si>
  <si>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</si>
  <si>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</si>
  <si>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</si>
  <si>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</si>
  <si>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Liezen ist nur mit 2 Schützen angetreten und bekommt deshalb nur die halben Einzelpunkte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</si>
</sst>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/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17" fillId="0" borderId="0" xfId="0" applyFont="1"/>
  </cellXfs>
  <cellStyles count="1">
    <cellStyle name="Standard" xfId="0" builtinId="0"/>
  </cellStyles>
  <dxfs count="2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workbookViewId="0">
      <selection activeCell="V98" sqref="V98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77" t="s">
        <v>1</v>
      </c>
      <c r="E2" s="77"/>
      <c r="F2" s="77"/>
      <c r="G2" s="3">
        <v>1</v>
      </c>
      <c r="H2" s="78" t="s">
        <v>2</v>
      </c>
      <c r="I2" s="78"/>
      <c r="J2" s="79">
        <v>43778</v>
      </c>
      <c r="K2" s="80"/>
      <c r="L2" s="80"/>
      <c r="M2" s="80"/>
      <c r="N2" s="2" t="s">
        <v>3</v>
      </c>
      <c r="O2" s="81" t="s">
        <v>66</v>
      </c>
      <c r="P2" s="81"/>
      <c r="Q2" s="81"/>
    </row>
    <row r="3" spans="2:18" ht="19.5" customHeight="1" x14ac:dyDescent="0.25"/>
    <row r="4" spans="2:18" ht="19.5" customHeight="1" x14ac:dyDescent="0.25">
      <c r="D4" s="82" t="s">
        <v>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2:18" ht="19.5" customHeight="1" x14ac:dyDescent="0.25">
      <c r="D5" s="84" t="s">
        <v>68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2:18" ht="19.5" customHeight="1" x14ac:dyDescent="0.25">
      <c r="D6" s="82" t="s">
        <v>5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2:18" ht="19.5" customHeight="1" x14ac:dyDescent="0.25"/>
    <row r="8" spans="2:18" ht="16.5" customHeight="1" x14ac:dyDescent="0.25">
      <c r="D8" s="92" t="s">
        <v>1</v>
      </c>
      <c r="E8" s="93"/>
      <c r="F8" s="93"/>
      <c r="G8" s="93"/>
      <c r="H8" s="93"/>
      <c r="I8" s="6">
        <f>$G$2</f>
        <v>1</v>
      </c>
      <c r="J8" s="7"/>
      <c r="K8" s="94" t="s">
        <v>6</v>
      </c>
      <c r="L8" s="94"/>
      <c r="M8" s="94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95" t="s">
        <v>42</v>
      </c>
      <c r="C10" s="96"/>
      <c r="D10" s="96"/>
      <c r="E10" s="96"/>
      <c r="F10" s="96"/>
      <c r="G10" s="97"/>
      <c r="H10" s="10">
        <f>IF(I19=0,0,IF(I19&gt;K19,3,IF(AND(I19=K19,I29=K29),1,I29)))</f>
        <v>3</v>
      </c>
      <c r="I10" s="98" t="s">
        <v>7</v>
      </c>
      <c r="J10" s="98"/>
      <c r="K10" s="98"/>
      <c r="L10" s="10">
        <f>IF(K19=0,0,IF(K19&gt;I19,3,IF(AND(K19=I19,K29=I29),1,K29)))</f>
        <v>0</v>
      </c>
      <c r="M10" s="95" t="s">
        <v>67</v>
      </c>
      <c r="N10" s="96"/>
      <c r="O10" s="96"/>
      <c r="P10" s="96"/>
      <c r="Q10" s="96"/>
      <c r="R10" s="97"/>
    </row>
    <row r="11" spans="2:18" ht="16.5" customHeight="1" thickBot="1" x14ac:dyDescent="0.3">
      <c r="C11" s="1" t="s">
        <v>69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85">
        <v>2</v>
      </c>
      <c r="C13" s="87" t="s">
        <v>55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374.79999999999995</v>
      </c>
      <c r="M13" s="17">
        <v>94.4</v>
      </c>
      <c r="N13" s="17">
        <v>97.3</v>
      </c>
      <c r="O13" s="17">
        <v>93.6</v>
      </c>
      <c r="P13" s="74">
        <v>89.5</v>
      </c>
      <c r="Q13" s="87" t="s">
        <v>71</v>
      </c>
      <c r="R13" s="85">
        <v>3</v>
      </c>
    </row>
    <row r="14" spans="2:18" ht="16.5" customHeight="1" x14ac:dyDescent="0.25">
      <c r="B14" s="86"/>
      <c r="C14" s="88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88"/>
      <c r="R14" s="86"/>
    </row>
    <row r="15" spans="2:18" ht="30" customHeight="1" x14ac:dyDescent="0.25">
      <c r="B15" s="89">
        <f>B13+2</f>
        <v>4</v>
      </c>
      <c r="C15" s="90" t="s">
        <v>53</v>
      </c>
      <c r="D15" s="27">
        <v>100.6</v>
      </c>
      <c r="E15" s="27">
        <v>100.4</v>
      </c>
      <c r="F15" s="75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392.50000000000006</v>
      </c>
      <c r="M15" s="27">
        <v>99.4</v>
      </c>
      <c r="N15" s="27">
        <v>99.7</v>
      </c>
      <c r="O15" s="27">
        <v>96.6</v>
      </c>
      <c r="P15" s="75">
        <v>96.8</v>
      </c>
      <c r="Q15" s="90" t="s">
        <v>72</v>
      </c>
      <c r="R15" s="89">
        <f>R13+2</f>
        <v>5</v>
      </c>
    </row>
    <row r="16" spans="2:18" ht="16.5" customHeight="1" x14ac:dyDescent="0.25">
      <c r="B16" s="86"/>
      <c r="C16" s="91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>
        <f>IF(M15=0,"",IF(M15&gt;G15,2,IF(M15=G15,1,0)))</f>
        <v>0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0</v>
      </c>
      <c r="Q16" s="91"/>
      <c r="R16" s="86"/>
    </row>
    <row r="17" spans="2:108" ht="30" customHeight="1" x14ac:dyDescent="0.25">
      <c r="B17" s="89">
        <f>B15+2</f>
        <v>6</v>
      </c>
      <c r="C17" s="90" t="s">
        <v>64</v>
      </c>
      <c r="D17" s="27">
        <v>101.3</v>
      </c>
      <c r="E17" s="27">
        <v>99.9</v>
      </c>
      <c r="F17" s="75">
        <v>97.8</v>
      </c>
      <c r="G17" s="27">
        <v>99</v>
      </c>
      <c r="H17" s="28">
        <f>IF(SUM(D17:G17)=0,0,SUM(D17:G17))</f>
        <v>398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383.90000000000003</v>
      </c>
      <c r="M17" s="27">
        <v>96.9</v>
      </c>
      <c r="N17" s="75">
        <v>98.2</v>
      </c>
      <c r="O17" s="75">
        <v>97.3</v>
      </c>
      <c r="P17" s="27">
        <v>91.5</v>
      </c>
      <c r="Q17" s="90" t="s">
        <v>73</v>
      </c>
      <c r="R17" s="89">
        <f>R15+2</f>
        <v>7</v>
      </c>
    </row>
    <row r="18" spans="2:108" ht="16.5" customHeight="1" x14ac:dyDescent="0.25">
      <c r="B18" s="86"/>
      <c r="C18" s="91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91"/>
      <c r="R18" s="86"/>
    </row>
    <row r="19" spans="2:108" ht="16.5" customHeight="1" x14ac:dyDescent="0.25">
      <c r="B19" s="33"/>
      <c r="C19" s="106" t="str">
        <f>IF(AND(H19=0,L19=0),"",IF(OR(I19&gt;K19,K19&gt;I19),"kein Stechen erforderlich","Stechen"))</f>
        <v>kein Stechen erforderlich</v>
      </c>
      <c r="D19" s="107"/>
      <c r="E19" s="108"/>
      <c r="F19" s="109" t="s">
        <v>16</v>
      </c>
      <c r="G19" s="110"/>
      <c r="H19" s="34">
        <f>IF(SUM(H13:H18)=0,0,SUM(H13:H18))</f>
        <v>1201.9000000000001</v>
      </c>
      <c r="I19" s="35">
        <f>IF(SUM(I13:I18)=0,0,SUM(I13:I18))</f>
        <v>22</v>
      </c>
      <c r="J19" s="36" t="s">
        <v>15</v>
      </c>
      <c r="K19" s="37">
        <f>IF(SUM(K13:K18)=0,0,SUM(K13:K18))</f>
        <v>2</v>
      </c>
      <c r="L19" s="34">
        <f>IF(SUM(L13:L18)=0,0,SUM(L13:L18))</f>
        <v>1151.2</v>
      </c>
      <c r="M19" s="109" t="s">
        <v>16</v>
      </c>
      <c r="N19" s="110"/>
      <c r="O19" s="111" t="str">
        <f>C19</f>
        <v>kein Stechen erforderlich</v>
      </c>
      <c r="P19" s="112"/>
      <c r="Q19" s="113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00" t="str">
        <f>IF(C19="Stechen",B10,"")</f>
        <v/>
      </c>
      <c r="D21" s="101"/>
      <c r="E21" s="101"/>
      <c r="F21" s="102" t="s">
        <v>17</v>
      </c>
      <c r="G21" s="103"/>
      <c r="H21" s="102" t="s">
        <v>18</v>
      </c>
      <c r="I21" s="104"/>
      <c r="J21" s="103"/>
      <c r="K21" s="102" t="s">
        <v>19</v>
      </c>
      <c r="L21" s="103"/>
      <c r="M21" s="102" t="s">
        <v>20</v>
      </c>
      <c r="N21" s="103"/>
      <c r="O21" s="101" t="str">
        <f>IF(O19="Stechen",M10,"")</f>
        <v/>
      </c>
      <c r="P21" s="101"/>
      <c r="Q21" s="105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14" t="s">
        <v>14</v>
      </c>
      <c r="C22" s="114"/>
      <c r="D22" s="115" t="s">
        <v>21</v>
      </c>
      <c r="E22" s="115"/>
      <c r="F22" s="41">
        <v>1</v>
      </c>
      <c r="G22" s="42">
        <v>2</v>
      </c>
      <c r="H22" s="41">
        <v>3</v>
      </c>
      <c r="I22" s="116">
        <v>4</v>
      </c>
      <c r="J22" s="117"/>
      <c r="K22" s="41">
        <v>5</v>
      </c>
      <c r="L22" s="42">
        <v>6</v>
      </c>
      <c r="M22" s="41">
        <v>7</v>
      </c>
      <c r="N22" s="42">
        <v>8</v>
      </c>
      <c r="O22" s="115" t="s">
        <v>21</v>
      </c>
      <c r="P22" s="115"/>
      <c r="Q22" s="118" t="s">
        <v>14</v>
      </c>
      <c r="R22" s="118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19">
        <f>IF(SUM(F24,H24,K24,M24)=0,0,SUM(F24,H24,K24,M24))</f>
        <v>0</v>
      </c>
      <c r="C23" s="121" t="s">
        <v>22</v>
      </c>
      <c r="D23" s="99" t="s">
        <v>23</v>
      </c>
      <c r="E23" s="99"/>
      <c r="F23" s="43"/>
      <c r="G23" s="44"/>
      <c r="H23" s="43"/>
      <c r="I23" s="123"/>
      <c r="J23" s="124"/>
      <c r="K23" s="43"/>
      <c r="L23" s="44"/>
      <c r="M23" s="43"/>
      <c r="N23" s="44"/>
      <c r="O23" s="125" t="s">
        <v>23</v>
      </c>
      <c r="P23" s="99"/>
      <c r="Q23" s="126" t="s">
        <v>22</v>
      </c>
      <c r="R23" s="119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20"/>
      <c r="C24" s="122"/>
      <c r="D24" s="99" t="s">
        <v>14</v>
      </c>
      <c r="E24" s="128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29" t="str">
        <f>IF(I23="","",IF(I23&gt;H23,2,IF(I23=H23,1,0)))</f>
        <v/>
      </c>
      <c r="J24" s="13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25" t="s">
        <v>14</v>
      </c>
      <c r="P24" s="99"/>
      <c r="Q24" s="127"/>
      <c r="R24" s="120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19">
        <f>IF(SUM(F26,H26,K26,M26)=0,0,SUM(F26,H26,K26,M26))</f>
        <v>0</v>
      </c>
      <c r="C25" s="121" t="s">
        <v>24</v>
      </c>
      <c r="D25" s="99" t="s">
        <v>23</v>
      </c>
      <c r="E25" s="99"/>
      <c r="F25" s="43"/>
      <c r="G25" s="44"/>
      <c r="H25" s="43"/>
      <c r="I25" s="123"/>
      <c r="J25" s="124"/>
      <c r="K25" s="43"/>
      <c r="L25" s="44"/>
      <c r="M25" s="43"/>
      <c r="N25" s="44"/>
      <c r="O25" s="125" t="s">
        <v>23</v>
      </c>
      <c r="P25" s="99"/>
      <c r="Q25" s="126" t="s">
        <v>24</v>
      </c>
      <c r="R25" s="119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20"/>
      <c r="C26" s="122"/>
      <c r="D26" s="99" t="s">
        <v>14</v>
      </c>
      <c r="E26" s="128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31" t="str">
        <f>IF(I25="","",IF(I25&gt;H25,2,IF(I25=H25,1,0)))</f>
        <v/>
      </c>
      <c r="J26" s="132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25" t="s">
        <v>14</v>
      </c>
      <c r="P26" s="99"/>
      <c r="Q26" s="127"/>
      <c r="R26" s="120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19">
        <f>IF(SUM(F28,H28,K28,M28)=0,0,SUM(F28,H28,K28,M28))</f>
        <v>0</v>
      </c>
      <c r="C27" s="121" t="s">
        <v>25</v>
      </c>
      <c r="D27" s="99" t="s">
        <v>23</v>
      </c>
      <c r="E27" s="99"/>
      <c r="F27" s="49"/>
      <c r="G27" s="50"/>
      <c r="H27" s="49"/>
      <c r="I27" s="133"/>
      <c r="J27" s="134"/>
      <c r="K27" s="49"/>
      <c r="L27" s="50"/>
      <c r="M27" s="49"/>
      <c r="N27" s="50"/>
      <c r="O27" s="125" t="s">
        <v>23</v>
      </c>
      <c r="P27" s="99"/>
      <c r="Q27" s="126" t="s">
        <v>25</v>
      </c>
      <c r="R27" s="119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20"/>
      <c r="C28" s="122"/>
      <c r="D28" s="99" t="s">
        <v>14</v>
      </c>
      <c r="E28" s="99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135" t="str">
        <f>IF(I27="","",IF(I27&gt;H27,2,IF(I27=H27,1,0)))</f>
        <v/>
      </c>
      <c r="J28" s="136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99" t="s">
        <v>14</v>
      </c>
      <c r="P28" s="99"/>
      <c r="Q28" s="127"/>
      <c r="R28" s="120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77" t="s">
        <v>1</v>
      </c>
      <c r="E30" s="77"/>
      <c r="F30" s="77"/>
      <c r="G30" s="6">
        <f>$G$2</f>
        <v>1</v>
      </c>
      <c r="H30" s="78" t="s">
        <v>2</v>
      </c>
      <c r="I30" s="78"/>
      <c r="J30" s="79">
        <v>43778</v>
      </c>
      <c r="K30" s="80"/>
      <c r="L30" s="80"/>
      <c r="M30" s="80"/>
      <c r="N30" s="2" t="s">
        <v>3</v>
      </c>
      <c r="O30" s="81" t="s">
        <v>66</v>
      </c>
      <c r="P30" s="81"/>
      <c r="Q30" s="81"/>
    </row>
    <row r="31" spans="2:108" ht="19.5" customHeight="1" x14ac:dyDescent="0.25"/>
    <row r="32" spans="2:108" ht="19.5" customHeight="1" x14ac:dyDescent="0.25">
      <c r="D32" s="82" t="str">
        <f>$D$4</f>
        <v>LUFTGEWEHR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07" ht="19.5" customHeight="1" x14ac:dyDescent="0.25">
      <c r="D33" s="84" t="str">
        <f>$D$5</f>
        <v>SAISON 2019 / 20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2:107" ht="19.5" customHeight="1" x14ac:dyDescent="0.25">
      <c r="D34" s="82" t="str">
        <f>$D$6</f>
        <v>Landesliga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2:107" ht="19.5" customHeight="1" x14ac:dyDescent="0.25"/>
    <row r="36" spans="2:107" ht="16.5" customHeight="1" x14ac:dyDescent="0.25">
      <c r="D36" s="92" t="s">
        <v>1</v>
      </c>
      <c r="E36" s="93"/>
      <c r="F36" s="93"/>
      <c r="G36" s="93"/>
      <c r="H36" s="93"/>
      <c r="I36" s="6">
        <f>$G$2</f>
        <v>1</v>
      </c>
      <c r="J36" s="7"/>
      <c r="K36" s="94" t="s">
        <v>6</v>
      </c>
      <c r="L36" s="94"/>
      <c r="M36" s="94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95" t="s">
        <v>43</v>
      </c>
      <c r="C38" s="96"/>
      <c r="D38" s="96"/>
      <c r="E38" s="96"/>
      <c r="F38" s="96"/>
      <c r="G38" s="97"/>
      <c r="H38" s="10">
        <f>IF(I47=0,0,IF(I47&gt;K47,3,IF(AND(I47=K47,I57=K57),1,I57)))</f>
        <v>0</v>
      </c>
      <c r="I38" s="98" t="s">
        <v>7</v>
      </c>
      <c r="J38" s="98"/>
      <c r="K38" s="98"/>
      <c r="L38" s="10">
        <f>IF(K47=0,0,IF(K47&gt;I47,3,IF(AND(K47=I47,K57=I57),1,K57)))</f>
        <v>3</v>
      </c>
      <c r="M38" s="95" t="s">
        <v>47</v>
      </c>
      <c r="N38" s="96"/>
      <c r="O38" s="96"/>
      <c r="P38" s="96"/>
      <c r="Q38" s="96"/>
      <c r="R38" s="97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85">
        <v>2</v>
      </c>
      <c r="C41" s="87" t="s">
        <v>59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87" t="s">
        <v>63</v>
      </c>
      <c r="R41" s="85">
        <v>3</v>
      </c>
    </row>
    <row r="42" spans="2:107" ht="16.5" customHeight="1" x14ac:dyDescent="0.25">
      <c r="B42" s="86"/>
      <c r="C42" s="88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88"/>
      <c r="R42" s="86"/>
    </row>
    <row r="43" spans="2:107" ht="30" customHeight="1" x14ac:dyDescent="0.25">
      <c r="B43" s="89">
        <v>4</v>
      </c>
      <c r="C43" s="90" t="s">
        <v>60</v>
      </c>
      <c r="D43" s="75">
        <v>97.5</v>
      </c>
      <c r="E43" s="27">
        <v>102.7</v>
      </c>
      <c r="F43" s="27">
        <v>98</v>
      </c>
      <c r="G43" s="75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5">
        <v>103.5</v>
      </c>
      <c r="N43" s="75">
        <v>101.3</v>
      </c>
      <c r="O43" s="75">
        <v>102.4</v>
      </c>
      <c r="P43" s="27">
        <v>102.4</v>
      </c>
      <c r="Q43" s="90" t="s">
        <v>58</v>
      </c>
      <c r="R43" s="89">
        <v>5</v>
      </c>
    </row>
    <row r="44" spans="2:107" ht="16.5" customHeight="1" x14ac:dyDescent="0.25">
      <c r="B44" s="86"/>
      <c r="C44" s="91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91"/>
      <c r="R44" s="86"/>
    </row>
    <row r="45" spans="2:107" ht="30" customHeight="1" x14ac:dyDescent="0.25">
      <c r="B45" s="89">
        <f>B43+2</f>
        <v>6</v>
      </c>
      <c r="C45" s="90" t="s">
        <v>74</v>
      </c>
      <c r="D45" s="75">
        <v>95.8</v>
      </c>
      <c r="E45" s="27">
        <v>97.3</v>
      </c>
      <c r="F45" s="75">
        <v>98.1</v>
      </c>
      <c r="G45" s="75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5">
        <v>97.8</v>
      </c>
      <c r="N45" s="75">
        <v>100</v>
      </c>
      <c r="O45" s="75">
        <v>100.2</v>
      </c>
      <c r="P45" s="75">
        <v>96.9</v>
      </c>
      <c r="Q45" s="90" t="s">
        <v>75</v>
      </c>
      <c r="R45" s="89">
        <f>R43+2</f>
        <v>7</v>
      </c>
    </row>
    <row r="46" spans="2:107" ht="16.5" customHeight="1" x14ac:dyDescent="0.25">
      <c r="B46" s="86"/>
      <c r="C46" s="91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91"/>
      <c r="R46" s="86"/>
    </row>
    <row r="47" spans="2:107" ht="16.5" customHeight="1" x14ac:dyDescent="0.25">
      <c r="B47" s="33"/>
      <c r="C47" s="106" t="str">
        <f>IF(AND(H47=0,L47=0),"",IF(OR(I47&gt;K47,K47&gt;I47),"kein Stechen erforderlich","Stechen"))</f>
        <v>kein Stechen erforderlich</v>
      </c>
      <c r="D47" s="107"/>
      <c r="E47" s="108"/>
      <c r="F47" s="109" t="s">
        <v>16</v>
      </c>
      <c r="G47" s="110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109" t="s">
        <v>16</v>
      </c>
      <c r="N47" s="110"/>
      <c r="O47" s="111" t="str">
        <f>C47</f>
        <v>kein Stechen erforderlich</v>
      </c>
      <c r="P47" s="112"/>
      <c r="Q47" s="113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00" t="str">
        <f>IF(C47="Stechen",B38,"")</f>
        <v/>
      </c>
      <c r="D49" s="101"/>
      <c r="E49" s="101"/>
      <c r="F49" s="102" t="s">
        <v>17</v>
      </c>
      <c r="G49" s="103"/>
      <c r="H49" s="102" t="s">
        <v>18</v>
      </c>
      <c r="I49" s="104"/>
      <c r="J49" s="103"/>
      <c r="K49" s="102" t="s">
        <v>19</v>
      </c>
      <c r="L49" s="103"/>
      <c r="M49" s="102" t="s">
        <v>20</v>
      </c>
      <c r="N49" s="103"/>
      <c r="O49" s="101" t="str">
        <f>IF(O47="Stechen",M38,"")</f>
        <v/>
      </c>
      <c r="P49" s="101"/>
      <c r="Q49" s="105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14" t="s">
        <v>14</v>
      </c>
      <c r="C50" s="114"/>
      <c r="D50" s="115" t="s">
        <v>21</v>
      </c>
      <c r="E50" s="115"/>
      <c r="F50" s="41">
        <v>1</v>
      </c>
      <c r="G50" s="42">
        <v>2</v>
      </c>
      <c r="H50" s="41">
        <v>3</v>
      </c>
      <c r="I50" s="116">
        <v>4</v>
      </c>
      <c r="J50" s="117"/>
      <c r="K50" s="41">
        <v>5</v>
      </c>
      <c r="L50" s="42">
        <v>6</v>
      </c>
      <c r="M50" s="41">
        <v>7</v>
      </c>
      <c r="N50" s="42">
        <v>8</v>
      </c>
      <c r="O50" s="115" t="s">
        <v>21</v>
      </c>
      <c r="P50" s="115"/>
      <c r="Q50" s="118" t="s">
        <v>14</v>
      </c>
      <c r="R50" s="118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19">
        <f>IF(SUM(F52,H52,K52,M52)=0,0,SUM(F52,H52,K52,M52))</f>
        <v>0</v>
      </c>
      <c r="C51" s="121" t="s">
        <v>22</v>
      </c>
      <c r="D51" s="99" t="s">
        <v>23</v>
      </c>
      <c r="E51" s="99"/>
      <c r="F51" s="43"/>
      <c r="G51" s="44"/>
      <c r="H51" s="43"/>
      <c r="I51" s="123"/>
      <c r="J51" s="124"/>
      <c r="K51" s="43"/>
      <c r="L51" s="44"/>
      <c r="M51" s="43"/>
      <c r="N51" s="44"/>
      <c r="O51" s="125" t="s">
        <v>23</v>
      </c>
      <c r="P51" s="99"/>
      <c r="Q51" s="126" t="s">
        <v>22</v>
      </c>
      <c r="R51" s="119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20"/>
      <c r="C52" s="122"/>
      <c r="D52" s="99" t="s">
        <v>14</v>
      </c>
      <c r="E52" s="128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29" t="str">
        <f>IF(I51="","",IF(I51&gt;H51,2,IF(I51=H51,1,0)))</f>
        <v/>
      </c>
      <c r="J52" s="13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25" t="s">
        <v>14</v>
      </c>
      <c r="P52" s="99"/>
      <c r="Q52" s="127"/>
      <c r="R52" s="120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19">
        <f>IF(SUM(F54,H54,K54,M54)=0,0,SUM(F54,H54,K54,M54))</f>
        <v>0</v>
      </c>
      <c r="C53" s="121" t="s">
        <v>24</v>
      </c>
      <c r="D53" s="99" t="s">
        <v>23</v>
      </c>
      <c r="E53" s="99"/>
      <c r="F53" s="43"/>
      <c r="G53" s="44"/>
      <c r="H53" s="43"/>
      <c r="I53" s="123"/>
      <c r="J53" s="124"/>
      <c r="K53" s="43"/>
      <c r="L53" s="44"/>
      <c r="M53" s="43"/>
      <c r="N53" s="44"/>
      <c r="O53" s="125" t="s">
        <v>23</v>
      </c>
      <c r="P53" s="99"/>
      <c r="Q53" s="126" t="s">
        <v>24</v>
      </c>
      <c r="R53" s="119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20"/>
      <c r="C54" s="122"/>
      <c r="D54" s="99" t="s">
        <v>14</v>
      </c>
      <c r="E54" s="128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31" t="str">
        <f>IF(I53="","",IF(I53&gt;H53,2,IF(I53=H53,1,0)))</f>
        <v/>
      </c>
      <c r="J54" s="132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25" t="s">
        <v>14</v>
      </c>
      <c r="P54" s="99"/>
      <c r="Q54" s="127"/>
      <c r="R54" s="120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19">
        <f>IF(SUM(F56,H56,K56,M56)=0,0,SUM(F56,H56,K56,M56))</f>
        <v>0</v>
      </c>
      <c r="C55" s="121" t="s">
        <v>25</v>
      </c>
      <c r="D55" s="99" t="s">
        <v>23</v>
      </c>
      <c r="E55" s="99"/>
      <c r="F55" s="49"/>
      <c r="G55" s="50"/>
      <c r="H55" s="49"/>
      <c r="I55" s="133"/>
      <c r="J55" s="134"/>
      <c r="K55" s="49"/>
      <c r="L55" s="50"/>
      <c r="M55" s="49"/>
      <c r="N55" s="50"/>
      <c r="O55" s="125" t="s">
        <v>23</v>
      </c>
      <c r="P55" s="99"/>
      <c r="Q55" s="126" t="s">
        <v>25</v>
      </c>
      <c r="R55" s="119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20"/>
      <c r="C56" s="122"/>
      <c r="D56" s="99" t="s">
        <v>14</v>
      </c>
      <c r="E56" s="99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135" t="str">
        <f>IF(I55="","",IF(I55&gt;H55,2,IF(I55=H55,1,0)))</f>
        <v/>
      </c>
      <c r="J56" s="136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99" t="s">
        <v>14</v>
      </c>
      <c r="P56" s="99"/>
      <c r="Q56" s="127"/>
      <c r="R56" s="120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77" t="s">
        <v>1</v>
      </c>
      <c r="E58" s="77"/>
      <c r="F58" s="77"/>
      <c r="G58" s="6">
        <f>$G$2</f>
        <v>1</v>
      </c>
      <c r="H58" s="78" t="s">
        <v>2</v>
      </c>
      <c r="I58" s="78"/>
      <c r="J58" s="79">
        <v>43778</v>
      </c>
      <c r="K58" s="80"/>
      <c r="L58" s="80"/>
      <c r="M58" s="80"/>
      <c r="N58" s="2" t="s">
        <v>3</v>
      </c>
      <c r="O58" s="81" t="s">
        <v>66</v>
      </c>
      <c r="P58" s="81"/>
      <c r="Q58" s="81"/>
    </row>
    <row r="59" spans="2:108" ht="19.5" customHeight="1" x14ac:dyDescent="0.25"/>
    <row r="60" spans="2:108" ht="19.5" customHeight="1" x14ac:dyDescent="0.25">
      <c r="D60" s="82" t="str">
        <f>$D$4</f>
        <v>LUFTGEWEHR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2:108" ht="19.5" customHeight="1" x14ac:dyDescent="0.25">
      <c r="D61" s="84" t="str">
        <f>$D$5</f>
        <v>SAISON 2019 / 20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</row>
    <row r="62" spans="2:108" ht="19.5" customHeight="1" x14ac:dyDescent="0.25">
      <c r="D62" s="82" t="str">
        <f>$D$6</f>
        <v>Landesliga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4" spans="2:108" ht="16.5" customHeight="1" x14ac:dyDescent="0.25">
      <c r="D64" s="92" t="s">
        <v>1</v>
      </c>
      <c r="E64" s="93"/>
      <c r="F64" s="93"/>
      <c r="G64" s="93"/>
      <c r="H64" s="93"/>
      <c r="I64" s="6">
        <f>$G$2</f>
        <v>1</v>
      </c>
      <c r="J64" s="7"/>
      <c r="K64" s="94" t="s">
        <v>6</v>
      </c>
      <c r="L64" s="94"/>
      <c r="M64" s="94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95" t="s">
        <v>44</v>
      </c>
      <c r="C66" s="96"/>
      <c r="D66" s="96"/>
      <c r="E66" s="96"/>
      <c r="F66" s="96"/>
      <c r="G66" s="97"/>
      <c r="H66" s="10">
        <f>IF(I75=0,0,IF(I75&gt;K75,3,IF(AND(I75=K75,I85=K85),1,I85)))</f>
        <v>0</v>
      </c>
      <c r="I66" s="98" t="s">
        <v>7</v>
      </c>
      <c r="J66" s="98"/>
      <c r="K66" s="98"/>
      <c r="L66" s="10">
        <f>IF(K75=0,0,IF(K75&gt;I75,3,IF(AND(K75=I75,K85=I85),1,K85)))</f>
        <v>3</v>
      </c>
      <c r="M66" s="95" t="s">
        <v>41</v>
      </c>
      <c r="N66" s="96"/>
      <c r="O66" s="96"/>
      <c r="P66" s="96"/>
      <c r="Q66" s="96"/>
      <c r="R66" s="97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85">
        <v>2</v>
      </c>
      <c r="C69" s="87" t="s">
        <v>49</v>
      </c>
      <c r="D69" s="17">
        <v>95</v>
      </c>
      <c r="E69" s="74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4">
        <v>93.7</v>
      </c>
      <c r="N69" s="17">
        <v>95.3</v>
      </c>
      <c r="O69" s="74">
        <v>97.2</v>
      </c>
      <c r="P69" s="74">
        <v>97.1</v>
      </c>
      <c r="Q69" s="137" t="s">
        <v>50</v>
      </c>
      <c r="R69" s="85">
        <v>3</v>
      </c>
    </row>
    <row r="70" spans="1:108" ht="16.5" customHeight="1" x14ac:dyDescent="0.25">
      <c r="B70" s="86"/>
      <c r="C70" s="88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138"/>
      <c r="R70" s="86"/>
    </row>
    <row r="71" spans="1:108" ht="30" customHeight="1" x14ac:dyDescent="0.25">
      <c r="B71" s="89">
        <v>4</v>
      </c>
      <c r="C71" s="90" t="s">
        <v>61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5">
        <v>99.5</v>
      </c>
      <c r="N71" s="27">
        <v>98.9</v>
      </c>
      <c r="O71" s="27">
        <v>95.6</v>
      </c>
      <c r="P71" s="75">
        <v>89.5</v>
      </c>
      <c r="Q71" s="139" t="s">
        <v>51</v>
      </c>
      <c r="R71" s="89">
        <v>5</v>
      </c>
    </row>
    <row r="72" spans="1:108" ht="16.5" customHeight="1" x14ac:dyDescent="0.25">
      <c r="B72" s="86"/>
      <c r="C72" s="91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140"/>
      <c r="R72" s="86"/>
    </row>
    <row r="73" spans="1:108" ht="30" customHeight="1" x14ac:dyDescent="0.25">
      <c r="B73" s="89">
        <f>B71+2</f>
        <v>6</v>
      </c>
      <c r="C73" s="90" t="s">
        <v>76</v>
      </c>
      <c r="D73" s="75">
        <v>91.6</v>
      </c>
      <c r="E73" s="27">
        <v>92.6</v>
      </c>
      <c r="F73" s="75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5">
        <v>90.7</v>
      </c>
      <c r="O73" s="75">
        <v>94</v>
      </c>
      <c r="P73" s="75">
        <v>96.4</v>
      </c>
      <c r="Q73" s="139" t="s">
        <v>77</v>
      </c>
      <c r="R73" s="89">
        <f>R71+2</f>
        <v>7</v>
      </c>
    </row>
    <row r="74" spans="1:108" ht="16.5" customHeight="1" x14ac:dyDescent="0.25">
      <c r="B74" s="86"/>
      <c r="C74" s="91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140"/>
      <c r="R74" s="86"/>
    </row>
    <row r="75" spans="1:108" ht="16.5" customHeight="1" x14ac:dyDescent="0.25">
      <c r="B75" s="33"/>
      <c r="C75" s="106" t="str">
        <f>IF(AND(H75=0,L75=0),"",IF(OR(I75&gt;K75,K75&gt;I75),"kein Stechen erforderlich","Stechen"))</f>
        <v>kein Stechen erforderlich</v>
      </c>
      <c r="D75" s="107"/>
      <c r="E75" s="108"/>
      <c r="F75" s="109" t="s">
        <v>16</v>
      </c>
      <c r="G75" s="110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109" t="s">
        <v>16</v>
      </c>
      <c r="N75" s="110"/>
      <c r="O75" s="111" t="str">
        <f>C75</f>
        <v>kein Stechen erforderlich</v>
      </c>
      <c r="P75" s="112"/>
      <c r="Q75" s="113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00"/>
      <c r="D77" s="101"/>
      <c r="E77" s="101"/>
      <c r="F77" s="102" t="s">
        <v>17</v>
      </c>
      <c r="G77" s="103"/>
      <c r="H77" s="102" t="s">
        <v>18</v>
      </c>
      <c r="I77" s="104"/>
      <c r="J77" s="103"/>
      <c r="K77" s="102" t="s">
        <v>19</v>
      </c>
      <c r="L77" s="103"/>
      <c r="M77" s="102" t="s">
        <v>20</v>
      </c>
      <c r="N77" s="103"/>
      <c r="O77" s="101" t="str">
        <f>IF(O75="Stechen",M66,"")</f>
        <v/>
      </c>
      <c r="P77" s="101"/>
      <c r="Q77" s="105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14" t="s">
        <v>14</v>
      </c>
      <c r="C78" s="114"/>
      <c r="D78" s="115" t="s">
        <v>21</v>
      </c>
      <c r="E78" s="115"/>
      <c r="F78" s="41">
        <v>1</v>
      </c>
      <c r="G78" s="42">
        <v>2</v>
      </c>
      <c r="H78" s="41">
        <v>3</v>
      </c>
      <c r="I78" s="116">
        <v>4</v>
      </c>
      <c r="J78" s="117"/>
      <c r="K78" s="41">
        <v>5</v>
      </c>
      <c r="L78" s="42">
        <v>6</v>
      </c>
      <c r="M78" s="41">
        <v>7</v>
      </c>
      <c r="N78" s="42">
        <v>8</v>
      </c>
      <c r="O78" s="115" t="s">
        <v>21</v>
      </c>
      <c r="P78" s="115"/>
      <c r="Q78" s="118" t="s">
        <v>14</v>
      </c>
      <c r="R78" s="118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19">
        <f>IF(SUM(F80,H80,K80,M80)=0,0,SUM(F80,H80,K80,M80))</f>
        <v>0</v>
      </c>
      <c r="C79" s="121" t="s">
        <v>22</v>
      </c>
      <c r="D79" s="99" t="s">
        <v>23</v>
      </c>
      <c r="E79" s="99"/>
      <c r="F79" s="43"/>
      <c r="G79" s="44"/>
      <c r="H79" s="43"/>
      <c r="I79" s="123"/>
      <c r="J79" s="124"/>
      <c r="K79" s="43"/>
      <c r="L79" s="44"/>
      <c r="M79" s="43"/>
      <c r="N79" s="44"/>
      <c r="O79" s="125" t="s">
        <v>23</v>
      </c>
      <c r="P79" s="99"/>
      <c r="Q79" s="126" t="s">
        <v>22</v>
      </c>
      <c r="R79" s="119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20"/>
      <c r="C80" s="122"/>
      <c r="D80" s="99" t="s">
        <v>14</v>
      </c>
      <c r="E80" s="128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29" t="str">
        <f>IF(I79="","",IF(I79&gt;H79,2,IF(I79=H79,1,0)))</f>
        <v/>
      </c>
      <c r="J80" s="13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25" t="s">
        <v>14</v>
      </c>
      <c r="P80" s="99"/>
      <c r="Q80" s="127"/>
      <c r="R80" s="120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19">
        <f>IF(SUM(F82,H82,K82,M82)=0,0,SUM(F82,H82,K82,M82))</f>
        <v>0</v>
      </c>
      <c r="C81" s="121" t="s">
        <v>24</v>
      </c>
      <c r="D81" s="99" t="s">
        <v>23</v>
      </c>
      <c r="E81" s="99"/>
      <c r="F81" s="43"/>
      <c r="G81" s="44"/>
      <c r="H81" s="43"/>
      <c r="I81" s="123"/>
      <c r="J81" s="124"/>
      <c r="K81" s="43"/>
      <c r="L81" s="44"/>
      <c r="M81" s="43"/>
      <c r="N81" s="44"/>
      <c r="O81" s="125" t="s">
        <v>23</v>
      </c>
      <c r="P81" s="99"/>
      <c r="Q81" s="126" t="s">
        <v>24</v>
      </c>
      <c r="R81" s="119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20"/>
      <c r="C82" s="122"/>
      <c r="D82" s="99" t="s">
        <v>14</v>
      </c>
      <c r="E82" s="128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31" t="str">
        <f>IF(I81="","",IF(I81&gt;H81,2,IF(I81=H81,1,0)))</f>
        <v/>
      </c>
      <c r="J82" s="132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25" t="s">
        <v>14</v>
      </c>
      <c r="P82" s="99"/>
      <c r="Q82" s="127"/>
      <c r="R82" s="120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19">
        <f>IF(SUM(F84,H84,K84,M84)=0,0,SUM(F84,H84,K84,M84))</f>
        <v>0</v>
      </c>
      <c r="C83" s="121" t="s">
        <v>25</v>
      </c>
      <c r="D83" s="99" t="s">
        <v>23</v>
      </c>
      <c r="E83" s="99"/>
      <c r="F83" s="49"/>
      <c r="G83" s="50"/>
      <c r="H83" s="49"/>
      <c r="I83" s="133"/>
      <c r="J83" s="134"/>
      <c r="K83" s="49"/>
      <c r="L83" s="50"/>
      <c r="M83" s="49"/>
      <c r="N83" s="50"/>
      <c r="O83" s="125" t="s">
        <v>23</v>
      </c>
      <c r="P83" s="99"/>
      <c r="Q83" s="126" t="s">
        <v>25</v>
      </c>
      <c r="R83" s="119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20"/>
      <c r="C84" s="122"/>
      <c r="D84" s="99" t="s">
        <v>14</v>
      </c>
      <c r="E84" s="99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135" t="str">
        <f>IF(I83="","",IF(I83&gt;H83,2,IF(I83=H83,1,0)))</f>
        <v/>
      </c>
      <c r="J84" s="136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99" t="s">
        <v>14</v>
      </c>
      <c r="P84" s="99"/>
      <c r="Q84" s="127"/>
      <c r="R84" s="120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77" t="s">
        <v>1</v>
      </c>
      <c r="E86" s="77"/>
      <c r="F86" s="77"/>
      <c r="G86" s="6">
        <f>$G$2</f>
        <v>1</v>
      </c>
      <c r="H86" s="78" t="s">
        <v>2</v>
      </c>
      <c r="I86" s="78"/>
      <c r="J86" s="79">
        <v>43778</v>
      </c>
      <c r="K86" s="80"/>
      <c r="L86" s="80"/>
      <c r="M86" s="80"/>
      <c r="N86" s="2" t="s">
        <v>3</v>
      </c>
      <c r="O86" s="81" t="s">
        <v>66</v>
      </c>
      <c r="P86" s="81"/>
      <c r="Q86" s="81"/>
    </row>
    <row r="87" spans="1:108" ht="19.5" customHeight="1" x14ac:dyDescent="0.25"/>
    <row r="88" spans="1:108" ht="19.5" customHeight="1" x14ac:dyDescent="0.25">
      <c r="D88" s="82" t="str">
        <f>$D$4</f>
        <v>LUFTGEWEHR</v>
      </c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</row>
    <row r="89" spans="1:108" ht="19.5" customHeight="1" x14ac:dyDescent="0.25">
      <c r="D89" s="84" t="str">
        <f>$D$5</f>
        <v>SAISON 2019 / 20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</row>
    <row r="90" spans="1:108" ht="19.5" customHeight="1" x14ac:dyDescent="0.25">
      <c r="D90" s="82" t="str">
        <f>$D$6</f>
        <v>Landesliga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</row>
    <row r="91" spans="1:108" ht="19.5" customHeight="1" x14ac:dyDescent="0.25"/>
    <row r="92" spans="1:108" ht="16.5" customHeight="1" x14ac:dyDescent="0.25">
      <c r="D92" s="92" t="s">
        <v>1</v>
      </c>
      <c r="E92" s="93"/>
      <c r="F92" s="93"/>
      <c r="G92" s="93"/>
      <c r="H92" s="93"/>
      <c r="I92" s="6">
        <f>$G$2</f>
        <v>1</v>
      </c>
      <c r="J92" s="7"/>
      <c r="K92" s="94" t="s">
        <v>6</v>
      </c>
      <c r="L92" s="94"/>
      <c r="M92" s="94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95" t="s">
        <v>45</v>
      </c>
      <c r="C94" s="96"/>
      <c r="D94" s="96"/>
      <c r="E94" s="96"/>
      <c r="F94" s="96"/>
      <c r="G94" s="97"/>
      <c r="H94" s="10">
        <f>IF(I103=0,0,IF(I103&gt;K103,3,IF(AND(I103=K103,I113=K113),1,I113)))</f>
        <v>3</v>
      </c>
      <c r="I94" s="98" t="s">
        <v>7</v>
      </c>
      <c r="J94" s="98"/>
      <c r="K94" s="98"/>
      <c r="L94" s="10">
        <f>IF(K103=0,0,IF(K103&gt;I103,3,IF(AND(K103=I103,K113=I113),1,K113)))</f>
        <v>0</v>
      </c>
      <c r="M94" s="95" t="s">
        <v>46</v>
      </c>
      <c r="N94" s="96"/>
      <c r="O94" s="96"/>
      <c r="P94" s="96"/>
      <c r="Q94" s="96"/>
      <c r="R94" s="97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85">
        <v>1</v>
      </c>
      <c r="C97" s="87" t="s">
        <v>57</v>
      </c>
      <c r="D97" s="17">
        <v>97.4</v>
      </c>
      <c r="E97" s="17">
        <v>101.2</v>
      </c>
      <c r="F97" s="74">
        <v>100.7</v>
      </c>
      <c r="G97" s="74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137" t="s">
        <v>52</v>
      </c>
      <c r="R97" s="85">
        <v>2</v>
      </c>
    </row>
    <row r="98" spans="2:108" ht="16.5" customHeight="1" x14ac:dyDescent="0.25">
      <c r="B98" s="86"/>
      <c r="C98" s="88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138"/>
      <c r="R98" s="86"/>
    </row>
    <row r="99" spans="2:108" ht="30" customHeight="1" x14ac:dyDescent="0.25">
      <c r="B99" s="89">
        <f>B97+2</f>
        <v>3</v>
      </c>
      <c r="C99" s="90" t="s">
        <v>62</v>
      </c>
      <c r="D99" s="75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5">
        <v>94.5</v>
      </c>
      <c r="Q99" s="139" t="s">
        <v>54</v>
      </c>
      <c r="R99" s="89">
        <f>R97+2</f>
        <v>4</v>
      </c>
    </row>
    <row r="100" spans="2:108" ht="16.5" customHeight="1" x14ac:dyDescent="0.25">
      <c r="B100" s="86"/>
      <c r="C100" s="91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140"/>
      <c r="R100" s="86"/>
    </row>
    <row r="101" spans="2:108" ht="30" customHeight="1" x14ac:dyDescent="0.25">
      <c r="B101" s="89">
        <f>B99+2</f>
        <v>5</v>
      </c>
      <c r="C101" s="90" t="s">
        <v>56</v>
      </c>
      <c r="D101" s="75">
        <v>97.8</v>
      </c>
      <c r="E101" s="75">
        <v>100.8</v>
      </c>
      <c r="F101" s="75">
        <v>99.5</v>
      </c>
      <c r="G101" s="75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5"/>
      <c r="O101" s="27"/>
      <c r="P101" s="27"/>
      <c r="Q101" s="139" t="s">
        <v>65</v>
      </c>
      <c r="R101" s="89">
        <f>R99+2</f>
        <v>6</v>
      </c>
    </row>
    <row r="102" spans="2:108" ht="16.5" customHeight="1" x14ac:dyDescent="0.25">
      <c r="B102" s="86"/>
      <c r="C102" s="91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140"/>
      <c r="R102" s="86"/>
    </row>
    <row r="103" spans="2:108" ht="16.5" customHeight="1" x14ac:dyDescent="0.25">
      <c r="B103" s="33"/>
      <c r="C103" s="106" t="str">
        <f>IF(AND(H103=0,L103=0),"",IF(OR(I103&gt;K103,K103&gt;I103),"kein Stechen erforderlich","Stechen"))</f>
        <v>kein Stechen erforderlich</v>
      </c>
      <c r="D103" s="107"/>
      <c r="E103" s="108"/>
      <c r="F103" s="109" t="s">
        <v>16</v>
      </c>
      <c r="G103" s="110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109" t="s">
        <v>16</v>
      </c>
      <c r="N103" s="110"/>
      <c r="O103" s="111" t="str">
        <f>C103</f>
        <v>kein Stechen erforderlich</v>
      </c>
      <c r="P103" s="112"/>
      <c r="Q103" s="113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00" t="str">
        <f>IF(C103="Stechen",B94,"")</f>
        <v/>
      </c>
      <c r="D105" s="101"/>
      <c r="E105" s="101"/>
      <c r="F105" s="102" t="s">
        <v>17</v>
      </c>
      <c r="G105" s="103"/>
      <c r="H105" s="102" t="s">
        <v>18</v>
      </c>
      <c r="I105" s="104"/>
      <c r="J105" s="103"/>
      <c r="K105" s="102" t="s">
        <v>19</v>
      </c>
      <c r="L105" s="103"/>
      <c r="M105" s="102" t="s">
        <v>20</v>
      </c>
      <c r="N105" s="103"/>
      <c r="O105" s="101" t="str">
        <f>IF(O103="Stechen",M94,"")</f>
        <v/>
      </c>
      <c r="P105" s="101"/>
      <c r="Q105" s="105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14" t="s">
        <v>14</v>
      </c>
      <c r="C106" s="114"/>
      <c r="D106" s="115" t="s">
        <v>21</v>
      </c>
      <c r="E106" s="115"/>
      <c r="F106" s="41">
        <v>1</v>
      </c>
      <c r="G106" s="42">
        <v>2</v>
      </c>
      <c r="H106" s="41">
        <v>3</v>
      </c>
      <c r="I106" s="116">
        <v>4</v>
      </c>
      <c r="J106" s="117"/>
      <c r="K106" s="41">
        <v>5</v>
      </c>
      <c r="L106" s="42">
        <v>6</v>
      </c>
      <c r="M106" s="41">
        <v>7</v>
      </c>
      <c r="N106" s="42">
        <v>8</v>
      </c>
      <c r="O106" s="115" t="s">
        <v>21</v>
      </c>
      <c r="P106" s="115"/>
      <c r="Q106" s="118" t="s">
        <v>14</v>
      </c>
      <c r="R106" s="118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19">
        <f>IF(SUM(F108,H108,K108,M108)=0,0,SUM(F108,H108,K108,M108))</f>
        <v>0</v>
      </c>
      <c r="C107" s="121" t="s">
        <v>22</v>
      </c>
      <c r="D107" s="99" t="s">
        <v>23</v>
      </c>
      <c r="E107" s="99"/>
      <c r="F107" s="43"/>
      <c r="G107" s="44"/>
      <c r="H107" s="43"/>
      <c r="I107" s="123"/>
      <c r="J107" s="124"/>
      <c r="K107" s="43"/>
      <c r="L107" s="44"/>
      <c r="M107" s="43"/>
      <c r="N107" s="44"/>
      <c r="O107" s="125" t="s">
        <v>23</v>
      </c>
      <c r="P107" s="99"/>
      <c r="Q107" s="126" t="s">
        <v>22</v>
      </c>
      <c r="R107" s="119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20"/>
      <c r="C108" s="122"/>
      <c r="D108" s="99" t="s">
        <v>14</v>
      </c>
      <c r="E108" s="128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29" t="str">
        <f>IF(I107="","",IF(I107&gt;H107,2,IF(I107=H107,1,0)))</f>
        <v/>
      </c>
      <c r="J108" s="13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25" t="s">
        <v>14</v>
      </c>
      <c r="P108" s="99"/>
      <c r="Q108" s="127"/>
      <c r="R108" s="120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19">
        <f>IF(SUM(F110,H110,K110,M110)=0,0,SUM(F110,H110,K110,M110))</f>
        <v>0</v>
      </c>
      <c r="C109" s="121" t="s">
        <v>24</v>
      </c>
      <c r="D109" s="99" t="s">
        <v>23</v>
      </c>
      <c r="E109" s="99"/>
      <c r="F109" s="43"/>
      <c r="G109" s="44"/>
      <c r="H109" s="43"/>
      <c r="I109" s="123"/>
      <c r="J109" s="124"/>
      <c r="K109" s="43"/>
      <c r="L109" s="44"/>
      <c r="M109" s="43"/>
      <c r="N109" s="44"/>
      <c r="O109" s="125" t="s">
        <v>23</v>
      </c>
      <c r="P109" s="99"/>
      <c r="Q109" s="126" t="s">
        <v>24</v>
      </c>
      <c r="R109" s="119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20"/>
      <c r="C110" s="122"/>
      <c r="D110" s="99" t="s">
        <v>14</v>
      </c>
      <c r="E110" s="128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31" t="str">
        <f>IF(I109="","",IF(I109&gt;H109,2,IF(I109=H109,1,0)))</f>
        <v/>
      </c>
      <c r="J110" s="132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25" t="s">
        <v>14</v>
      </c>
      <c r="P110" s="99"/>
      <c r="Q110" s="127"/>
      <c r="R110" s="120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19">
        <f>IF(SUM(F112,H112,K112,M112)=0,0,SUM(F112,H112,K112,M112))</f>
        <v>0</v>
      </c>
      <c r="C111" s="121" t="s">
        <v>25</v>
      </c>
      <c r="D111" s="99" t="s">
        <v>23</v>
      </c>
      <c r="E111" s="99"/>
      <c r="F111" s="49"/>
      <c r="G111" s="50"/>
      <c r="H111" s="49"/>
      <c r="I111" s="133"/>
      <c r="J111" s="134"/>
      <c r="K111" s="49"/>
      <c r="L111" s="50"/>
      <c r="M111" s="49"/>
      <c r="N111" s="50"/>
      <c r="O111" s="125" t="s">
        <v>23</v>
      </c>
      <c r="P111" s="99"/>
      <c r="Q111" s="126" t="s">
        <v>25</v>
      </c>
      <c r="R111" s="119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20"/>
      <c r="C112" s="122"/>
      <c r="D112" s="99" t="s">
        <v>14</v>
      </c>
      <c r="E112" s="99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135" t="str">
        <f>IF(I111="","",IF(I111&gt;H111,2,IF(I111=H111,1,0)))</f>
        <v/>
      </c>
      <c r="J112" s="136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99" t="s">
        <v>14</v>
      </c>
      <c r="P112" s="99"/>
      <c r="Q112" s="127"/>
      <c r="R112" s="120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19" priority="23">
      <formula>H10=L10</formula>
    </cfRule>
    <cfRule type="expression" dxfId="18" priority="24">
      <formula>H10&gt;L10</formula>
    </cfRule>
  </conditionalFormatting>
  <conditionalFormatting sqref="L66 L10 L38 L94">
    <cfRule type="expression" dxfId="17" priority="21">
      <formula>L10=H10</formula>
    </cfRule>
    <cfRule type="expression" dxfId="16" priority="22">
      <formula>L10&gt;H10</formula>
    </cfRule>
  </conditionalFormatting>
  <conditionalFormatting sqref="I15 I13 I17">
    <cfRule type="expression" dxfId="15" priority="18">
      <formula>I13=K13</formula>
    </cfRule>
    <cfRule type="expression" dxfId="14" priority="19">
      <formula>I13&gt;K13</formula>
    </cfRule>
  </conditionalFormatting>
  <conditionalFormatting sqref="K13 K15 K17">
    <cfRule type="expression" dxfId="13" priority="17">
      <formula>K13=I13</formula>
    </cfRule>
    <cfRule type="expression" dxfId="12" priority="20">
      <formula>K13&gt;I13</formula>
    </cfRule>
  </conditionalFormatting>
  <conditionalFormatting sqref="I43 I41 I45">
    <cfRule type="expression" dxfId="11" priority="14">
      <formula>I41=K41</formula>
    </cfRule>
    <cfRule type="expression" dxfId="10" priority="15">
      <formula>I41&gt;K41</formula>
    </cfRule>
  </conditionalFormatting>
  <conditionalFormatting sqref="K41 K43 K45">
    <cfRule type="expression" dxfId="9" priority="13">
      <formula>K41=I41</formula>
    </cfRule>
    <cfRule type="expression" dxfId="8" priority="16">
      <formula>K41&gt;I41</formula>
    </cfRule>
  </conditionalFormatting>
  <conditionalFormatting sqref="I71 I69 I73">
    <cfRule type="expression" dxfId="7" priority="10">
      <formula>I69=K69</formula>
    </cfRule>
    <cfRule type="expression" dxfId="6" priority="11">
      <formula>I69&gt;K69</formula>
    </cfRule>
  </conditionalFormatting>
  <conditionalFormatting sqref="K69 K71 K73">
    <cfRule type="expression" dxfId="5" priority="9">
      <formula>K69=I69</formula>
    </cfRule>
    <cfRule type="expression" dxfId="4" priority="12">
      <formula>K69&gt;I69</formula>
    </cfRule>
  </conditionalFormatting>
  <conditionalFormatting sqref="I99 I97 I101">
    <cfRule type="expression" dxfId="3" priority="6">
      <formula>I97=K97</formula>
    </cfRule>
    <cfRule type="expression" dxfId="2" priority="7">
      <formula>I97&gt;K97</formula>
    </cfRule>
  </conditionalFormatting>
  <conditionalFormatting sqref="K97 K99 K101">
    <cfRule type="expression" dxfId="1" priority="5">
      <formula>K97=I97</formula>
    </cfRule>
    <cfRule type="expression" dxfId="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tabSelected="1" zoomScale="70" zoomScaleNormal="70" workbookViewId="0">
      <selection activeCell="L17" sqref="L17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141" t="s">
        <v>70</v>
      </c>
      <c r="D1" s="142"/>
      <c r="E1" s="142"/>
      <c r="F1" s="142"/>
      <c r="G1" s="143"/>
    </row>
    <row r="2" spans="3:15" ht="31.5" x14ac:dyDescent="0.35">
      <c r="C2" s="60"/>
      <c r="D2" s="76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42</v>
      </c>
      <c r="E3" s="63">
        <f t="shared" ref="E3:G10" si="0">SUM(E19)</f>
        <v>3</v>
      </c>
      <c r="F3" s="63">
        <f t="shared" si="0"/>
        <v>22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45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47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41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43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44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46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67</v>
      </c>
      <c r="E10" s="63">
        <f t="shared" si="0"/>
        <v>0</v>
      </c>
      <c r="F10" s="63">
        <f t="shared" si="0"/>
        <v>2</v>
      </c>
      <c r="G10" s="64">
        <f t="shared" si="0"/>
        <v>1151.2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144" t="str">
        <f>$C$1</f>
        <v>Tabelle LG Landesliga  2019/2020</v>
      </c>
      <c r="D17" s="145"/>
      <c r="E17" s="145"/>
      <c r="F17" s="145"/>
      <c r="G17" s="146"/>
      <c r="K17" s="65"/>
      <c r="L17" s="65"/>
      <c r="M17" s="65"/>
      <c r="N17" s="66"/>
      <c r="O17" s="67"/>
    </row>
    <row r="18" spans="3:15" ht="33" x14ac:dyDescent="0.35">
      <c r="C18" s="60"/>
      <c r="D18" s="76" t="s">
        <v>40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42</v>
      </c>
      <c r="E19" s="63">
        <v>3</v>
      </c>
      <c r="F19" s="68">
        <v>22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45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47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41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43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44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46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67</v>
      </c>
      <c r="E26" s="60">
        <v>0</v>
      </c>
      <c r="F26" s="70">
        <v>2</v>
      </c>
      <c r="G26" s="71">
        <v>1151.2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3" t="s">
        <v>78</v>
      </c>
      <c r="D30" s="147"/>
      <c r="E30" s="147"/>
      <c r="F30" s="147"/>
      <c r="G30" s="147"/>
      <c r="H30" s="147"/>
      <c r="I30" s="147"/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7" sqref="F27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48</v>
      </c>
    </row>
    <row r="2" spans="1:1" x14ac:dyDescent="0.25">
      <c r="A2" t="s">
        <v>43</v>
      </c>
    </row>
    <row r="3" spans="1:1" x14ac:dyDescent="0.25">
      <c r="A3" t="s">
        <v>46</v>
      </c>
    </row>
    <row r="4" spans="1:1" x14ac:dyDescent="0.25">
      <c r="A4" t="s">
        <v>44</v>
      </c>
    </row>
    <row r="5" spans="1:1" x14ac:dyDescent="0.25">
      <c r="A5" t="s">
        <v>42</v>
      </c>
    </row>
    <row r="6" spans="1:1" x14ac:dyDescent="0.25">
      <c r="A6" t="s">
        <v>45</v>
      </c>
    </row>
    <row r="7" spans="1:1" x14ac:dyDescent="0.25">
      <c r="A7" t="s">
        <v>41</v>
      </c>
    </row>
    <row r="8" spans="1:1" x14ac:dyDescent="0.25">
      <c r="A8" t="s">
        <v>47</v>
      </c>
    </row>
    <row r="9" spans="1:1" x14ac:dyDescent="0.25">
      <c r="A9" t="s">
        <v>67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1. Runde</vt:lpstr>
      <vt:lpstr>Tabelle 1.Rd.</vt:lpstr>
      <vt:lpstr>Vereinsnamen</vt:lpstr>
      <vt:lpstr>k</vt:lpstr>
      <vt:lpstr>Vereinsname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St-Lsb</cp:lastModifiedBy>
  <cp:lastPrinted>2018-11-19T22:24:54Z</cp:lastPrinted>
  <dcterms:created xsi:type="dcterms:W3CDTF">2018-11-19T20:14:39Z</dcterms:created>
  <dcterms:modified xsi:type="dcterms:W3CDTF">2019-11-19T08:30:27Z</dcterms:modified>
</cp:coreProperties>
</file>