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05" yWindow="-195" windowWidth="13815" windowHeight="11775" tabRatio="929" firstSheet="1" activeTab="4"/>
  </bookViews>
  <sheets>
    <sheet name="Statistik nach 1.Runde" sheetId="4" r:id="rId1"/>
    <sheet name="Statistik nach 2.Runde" sheetId="5" r:id="rId2"/>
    <sheet name="Statisitk nach 3.Runde" sheetId="1" r:id="rId3"/>
    <sheet name="Statistik nach 4.Runde" sheetId="6" r:id="rId4"/>
    <sheet name="Statistik nach 5.Runde" sheetId="7" r:id="rId5"/>
    <sheet name="Statistik nach 6.Runde" sheetId="8" r:id="rId6"/>
    <sheet name="Statistik nach 7.Runde" sheetId="9" r:id="rId7"/>
    <sheet name="Ergebnisliste" sheetId="2" r:id="rId8"/>
    <sheet name="Vereinsname" sheetId="3" r:id="rId9"/>
  </sheets>
  <definedNames>
    <definedName name="name">Vereinsname_[Vereinsnamen]</definedName>
    <definedName name="Vereinsnamen" localSheetId="1">Vereinsname_[Vereinsnamen]</definedName>
    <definedName name="Vereinsnamen" localSheetId="4">Vereinsname_[Vereinsnamen]</definedName>
    <definedName name="Vereinsnamen" localSheetId="5">Vereinsname_[Vereinsnamen]</definedName>
    <definedName name="Vereinsnamen" localSheetId="6">Vereinsname_[Vereinsnamen]</definedName>
    <definedName name="Vereinsnamen">Vereinsname_[Vereinsnamen]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L10" i="6"/>
  <c r="L9" i="6"/>
  <c r="L7" i="6"/>
  <c r="L8" i="6"/>
  <c r="L11" i="6"/>
  <c r="L12" i="6"/>
  <c r="L16" i="6"/>
  <c r="L14" i="6"/>
  <c r="L15" i="6"/>
  <c r="L13" i="6"/>
  <c r="L18" i="6"/>
  <c r="L17" i="6"/>
  <c r="L22" i="6"/>
  <c r="L19" i="6"/>
  <c r="L21" i="6"/>
  <c r="L20" i="6"/>
  <c r="L23" i="6"/>
  <c r="L24" i="6"/>
  <c r="L26" i="6"/>
  <c r="L25" i="6"/>
  <c r="L27" i="6"/>
  <c r="L28" i="6"/>
  <c r="L29" i="6"/>
  <c r="L31" i="6"/>
  <c r="L30" i="6"/>
  <c r="L32" i="6"/>
  <c r="L33" i="6"/>
  <c r="L34" i="6"/>
  <c r="L35" i="6"/>
  <c r="L36" i="6"/>
  <c r="L37" i="6"/>
  <c r="L38" i="6"/>
  <c r="K29" i="5"/>
  <c r="K35" i="5"/>
  <c r="K24" i="5"/>
  <c r="K12" i="5"/>
  <c r="K9" i="5"/>
  <c r="K36" i="5"/>
  <c r="K34" i="5"/>
  <c r="K32" i="5"/>
  <c r="K30" i="5"/>
  <c r="K31" i="5"/>
  <c r="K27" i="5"/>
  <c r="K28" i="5"/>
  <c r="K26" i="5"/>
  <c r="K22" i="5"/>
  <c r="K19" i="5"/>
  <c r="K25" i="5"/>
  <c r="K16" i="5"/>
  <c r="K18" i="5"/>
  <c r="K13" i="5"/>
  <c r="K33" i="5"/>
  <c r="K23" i="5"/>
  <c r="K21" i="5"/>
  <c r="K20" i="5"/>
  <c r="K14" i="5"/>
  <c r="K15" i="5"/>
  <c r="K10" i="5"/>
  <c r="K17" i="5"/>
  <c r="K11" i="5"/>
  <c r="K7" i="5"/>
  <c r="K6" i="5"/>
  <c r="K8" i="5"/>
  <c r="K8" i="1" l="1"/>
  <c r="K6" i="1"/>
  <c r="K7" i="1"/>
  <c r="K10" i="1"/>
  <c r="K11" i="1"/>
  <c r="K9" i="1"/>
  <c r="K12" i="1"/>
  <c r="K13" i="1"/>
  <c r="K15" i="1"/>
  <c r="K18" i="1"/>
  <c r="K16" i="1"/>
  <c r="K14" i="1"/>
  <c r="K17" i="1"/>
  <c r="K19" i="1"/>
  <c r="K21" i="1"/>
  <c r="K20" i="1"/>
  <c r="K23" i="1"/>
  <c r="K22" i="1"/>
  <c r="K26" i="1"/>
  <c r="K29" i="1"/>
  <c r="K27" i="1"/>
  <c r="K28" i="1"/>
  <c r="K24" i="1"/>
  <c r="K25" i="1"/>
  <c r="K30" i="1"/>
  <c r="K31" i="1"/>
  <c r="K32" i="1"/>
  <c r="K33" i="1"/>
  <c r="K34" i="1"/>
  <c r="K35" i="1"/>
  <c r="K36" i="1"/>
  <c r="M5" i="7"/>
  <c r="M8" i="7"/>
  <c r="M14" i="7"/>
  <c r="M6" i="7"/>
  <c r="M9" i="7"/>
  <c r="M7" i="7"/>
  <c r="M12" i="7"/>
  <c r="M11" i="7"/>
  <c r="M13" i="7"/>
  <c r="M23" i="7"/>
  <c r="M10" i="7"/>
  <c r="M15" i="7"/>
  <c r="M16" i="7"/>
  <c r="M20" i="7"/>
  <c r="M18" i="7"/>
  <c r="M19" i="7"/>
  <c r="M21" i="7"/>
  <c r="M24" i="7"/>
  <c r="M28" i="7"/>
  <c r="M17" i="7"/>
  <c r="M31" i="7"/>
  <c r="M35" i="7"/>
  <c r="M36" i="7"/>
  <c r="M29" i="7"/>
  <c r="M32" i="7"/>
  <c r="M30" i="7"/>
  <c r="M25" i="7"/>
  <c r="M37" i="7"/>
  <c r="M26" i="7"/>
  <c r="M22" i="7"/>
  <c r="M34" i="7"/>
  <c r="M38" i="7"/>
  <c r="M33" i="7"/>
  <c r="M27" i="7"/>
  <c r="M39" i="7"/>
  <c r="M40" i="7"/>
  <c r="M41" i="7"/>
  <c r="M42" i="7"/>
  <c r="M43" i="7"/>
  <c r="M44" i="7"/>
  <c r="M45" i="7"/>
  <c r="M46" i="7"/>
  <c r="M47" i="7"/>
  <c r="M48" i="7"/>
  <c r="M49" i="7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N51" i="9"/>
  <c r="M51" i="9"/>
  <c r="L51" i="9"/>
  <c r="K51" i="9"/>
  <c r="J51" i="9"/>
  <c r="I51" i="9"/>
  <c r="H51" i="9"/>
  <c r="E51" i="9"/>
  <c r="M51" i="8" l="1"/>
  <c r="M45" i="2" l="1"/>
  <c r="N45" i="2"/>
  <c r="O45" i="2"/>
  <c r="P45" i="2"/>
  <c r="N7" i="2"/>
  <c r="O6" i="2" l="1"/>
  <c r="N5" i="2"/>
  <c r="L51" i="8"/>
  <c r="K51" i="8"/>
  <c r="J51" i="8"/>
  <c r="I51" i="8"/>
  <c r="H51" i="8"/>
  <c r="L50" i="7"/>
  <c r="K50" i="7"/>
  <c r="J50" i="7"/>
  <c r="I50" i="7"/>
  <c r="H50" i="7"/>
  <c r="N48" i="2"/>
  <c r="M48" i="2"/>
  <c r="O48" i="2"/>
  <c r="P48" i="2"/>
  <c r="N29" i="2"/>
  <c r="E51" i="8" l="1"/>
  <c r="E50" i="7"/>
  <c r="M21" i="2" l="1"/>
  <c r="N21" i="2"/>
  <c r="O21" i="2"/>
  <c r="P21" i="2"/>
  <c r="P6" i="2" l="1"/>
  <c r="N15" i="2"/>
  <c r="M38" i="2" l="1"/>
  <c r="N38" i="2"/>
  <c r="O38" i="2"/>
  <c r="P38" i="2"/>
  <c r="M41" i="2"/>
  <c r="N41" i="2"/>
  <c r="O41" i="2"/>
  <c r="P41" i="2"/>
  <c r="M35" i="2" l="1"/>
  <c r="N35" i="2"/>
  <c r="O35" i="2"/>
  <c r="P35" i="2"/>
  <c r="M8" i="2" l="1"/>
  <c r="P8" i="2"/>
  <c r="P15" i="2"/>
  <c r="P31" i="2"/>
  <c r="P10" i="2"/>
  <c r="P7" i="2"/>
  <c r="P9" i="2"/>
  <c r="P13" i="2"/>
  <c r="P16" i="2"/>
  <c r="P14" i="2"/>
  <c r="P17" i="2"/>
  <c r="P22" i="2"/>
  <c r="P19" i="2"/>
  <c r="P18" i="2"/>
  <c r="P11" i="2"/>
  <c r="P20" i="2"/>
  <c r="P12" i="2"/>
  <c r="P36" i="2"/>
  <c r="P32" i="2"/>
  <c r="P25" i="2"/>
  <c r="P40" i="2"/>
  <c r="P26" i="2"/>
  <c r="P30" i="2"/>
  <c r="P23" i="2"/>
  <c r="P27" i="2"/>
  <c r="P24" i="2"/>
  <c r="P39" i="2"/>
  <c r="P33" i="2"/>
  <c r="P37" i="2"/>
  <c r="P28" i="2"/>
  <c r="P29" i="2"/>
  <c r="P42" i="2"/>
  <c r="P44" i="2"/>
  <c r="P43" i="2"/>
  <c r="P49" i="2"/>
  <c r="P46" i="2"/>
  <c r="P47" i="2"/>
  <c r="P34" i="2"/>
  <c r="P50" i="2"/>
  <c r="N8" i="2"/>
  <c r="P5" i="2" l="1"/>
  <c r="F51" i="2"/>
  <c r="G51" i="2"/>
  <c r="H51" i="2"/>
  <c r="I51" i="2"/>
  <c r="J51" i="2"/>
  <c r="K51" i="2"/>
  <c r="L51" i="2"/>
  <c r="D51" i="2"/>
  <c r="E51" i="2"/>
  <c r="C51" i="2"/>
  <c r="P51" i="2" l="1"/>
  <c r="N6" i="2"/>
  <c r="N10" i="2"/>
  <c r="N9" i="2"/>
  <c r="N13" i="2"/>
  <c r="N16" i="2"/>
  <c r="N14" i="2"/>
  <c r="N17" i="2"/>
  <c r="N22" i="2"/>
  <c r="N19" i="2"/>
  <c r="N18" i="2"/>
  <c r="N11" i="2"/>
  <c r="N20" i="2"/>
  <c r="N12" i="2"/>
  <c r="N24" i="2"/>
  <c r="N28" i="2"/>
  <c r="N25" i="2"/>
  <c r="N31" i="2"/>
  <c r="N26" i="2"/>
  <c r="N30" i="2"/>
  <c r="N23" i="2"/>
  <c r="N27" i="2"/>
  <c r="N36" i="2"/>
  <c r="N32" i="2"/>
  <c r="N39" i="2"/>
  <c r="N33" i="2"/>
  <c r="N37" i="2"/>
  <c r="N40" i="2"/>
  <c r="N42" i="2"/>
  <c r="N44" i="2"/>
  <c r="N43" i="2"/>
  <c r="N49" i="2"/>
  <c r="N46" i="2"/>
  <c r="N47" i="2"/>
  <c r="N34" i="2"/>
  <c r="N50" i="2"/>
  <c r="O5" i="2"/>
  <c r="O15" i="2"/>
  <c r="O8" i="2"/>
  <c r="O10" i="2"/>
  <c r="O7" i="2"/>
  <c r="O9" i="2"/>
  <c r="O13" i="2"/>
  <c r="O16" i="2"/>
  <c r="O14" i="2"/>
  <c r="O17" i="2"/>
  <c r="O22" i="2"/>
  <c r="O19" i="2"/>
  <c r="O18" i="2"/>
  <c r="O11" i="2"/>
  <c r="O20" i="2"/>
  <c r="O12" i="2"/>
  <c r="O24" i="2"/>
  <c r="O28" i="2"/>
  <c r="O25" i="2"/>
  <c r="O31" i="2"/>
  <c r="O26" i="2"/>
  <c r="O30" i="2"/>
  <c r="O23" i="2"/>
  <c r="O27" i="2"/>
  <c r="O36" i="2"/>
  <c r="O32" i="2"/>
  <c r="O39" i="2"/>
  <c r="O33" i="2"/>
  <c r="O37" i="2"/>
  <c r="O40" i="2"/>
  <c r="O29" i="2"/>
  <c r="O42" i="2"/>
  <c r="O44" i="2"/>
  <c r="O43" i="2"/>
  <c r="O49" i="2"/>
  <c r="O46" i="2"/>
  <c r="O47" i="2"/>
  <c r="O34" i="2"/>
  <c r="O50" i="2"/>
  <c r="M5" i="2"/>
  <c r="M15" i="2"/>
  <c r="M6" i="2"/>
  <c r="M10" i="2"/>
  <c r="M7" i="2"/>
  <c r="M9" i="2"/>
  <c r="M13" i="2"/>
  <c r="M16" i="2"/>
  <c r="M14" i="2"/>
  <c r="M17" i="2"/>
  <c r="M22" i="2"/>
  <c r="M19" i="2"/>
  <c r="M18" i="2"/>
  <c r="M11" i="2"/>
  <c r="M20" i="2"/>
  <c r="M12" i="2"/>
  <c r="M24" i="2"/>
  <c r="M28" i="2"/>
  <c r="M25" i="2"/>
  <c r="M31" i="2"/>
  <c r="M26" i="2"/>
  <c r="M30" i="2"/>
  <c r="M23" i="2"/>
  <c r="M27" i="2"/>
  <c r="M36" i="2"/>
  <c r="M32" i="2"/>
  <c r="M39" i="2"/>
  <c r="M33" i="2"/>
  <c r="M37" i="2"/>
  <c r="M40" i="2"/>
  <c r="M29" i="2"/>
  <c r="M42" i="2"/>
  <c r="M44" i="2"/>
  <c r="M43" i="2"/>
  <c r="M49" i="2"/>
  <c r="M46" i="2"/>
  <c r="M47" i="2"/>
  <c r="M34" i="2"/>
  <c r="M50" i="2"/>
</calcChain>
</file>

<file path=xl/sharedStrings.xml><?xml version="1.0" encoding="utf-8"?>
<sst xmlns="http://schemas.openxmlformats.org/spreadsheetml/2006/main" count="677" uniqueCount="146">
  <si>
    <t>LUFTGEWEHR</t>
  </si>
  <si>
    <t>Landesliga</t>
  </si>
  <si>
    <t>Aktuell</t>
  </si>
  <si>
    <t>Alt</t>
  </si>
  <si>
    <t>Name</t>
  </si>
  <si>
    <t>Verein</t>
  </si>
  <si>
    <t>Siege</t>
  </si>
  <si>
    <t>Starts</t>
  </si>
  <si>
    <t>Schnitt</t>
  </si>
  <si>
    <t>1. Rd</t>
  </si>
  <si>
    <t>2. Rd</t>
  </si>
  <si>
    <t>3. Rd</t>
  </si>
  <si>
    <t>4. Rd</t>
  </si>
  <si>
    <t>5. Rd</t>
  </si>
  <si>
    <t>6. Rd</t>
  </si>
  <si>
    <t>7. Rd</t>
  </si>
  <si>
    <t>8. Rd</t>
  </si>
  <si>
    <t>9. Rd</t>
  </si>
  <si>
    <t>Vereinsnamen</t>
  </si>
  <si>
    <t>Brucker SV</t>
  </si>
  <si>
    <t>Kapfenberger SV</t>
  </si>
  <si>
    <t>Rohrbacher SSV</t>
  </si>
  <si>
    <t>SG d. Liezener Jäger</t>
  </si>
  <si>
    <t>SV Feistritztal</t>
  </si>
  <si>
    <t>SV Hitzendorf</t>
  </si>
  <si>
    <t>SV Knittelfeld</t>
  </si>
  <si>
    <t>SV Krieglach</t>
  </si>
  <si>
    <t>SV Langenwang</t>
  </si>
  <si>
    <t>SV RB Eggersdorf</t>
  </si>
  <si>
    <t>Matzer Madeleine</t>
  </si>
  <si>
    <t>Krasser Sophia</t>
  </si>
  <si>
    <t>Maierhofer Alexander</t>
  </si>
  <si>
    <t>Pink Daniel</t>
  </si>
  <si>
    <t>Geisler Daniel</t>
  </si>
  <si>
    <t>Geisler Michael</t>
  </si>
  <si>
    <t>Jansenberger Anna</t>
  </si>
  <si>
    <t>Reiter Christine</t>
  </si>
  <si>
    <t>Scheucher Michaela</t>
  </si>
  <si>
    <t>Rohrer Thomas</t>
  </si>
  <si>
    <t>Gschoderer Cäcilia</t>
  </si>
  <si>
    <t>Taucher Heinrich</t>
  </si>
  <si>
    <t>Mazilo Harald</t>
  </si>
  <si>
    <t>Neuburger Martin</t>
  </si>
  <si>
    <t>Pillhofer Philipp</t>
  </si>
  <si>
    <t>Kaufmann David</t>
  </si>
  <si>
    <t>Herold Lisa</t>
  </si>
  <si>
    <t>Kristandl Martin</t>
  </si>
  <si>
    <t>Ninaus Katrin</t>
  </si>
  <si>
    <t>Durstmüller Viktoria</t>
  </si>
  <si>
    <t>Durstmüller Eduard</t>
  </si>
  <si>
    <t>Fölzer Verona</t>
  </si>
  <si>
    <t>Fölzer Karl-Heinz</t>
  </si>
  <si>
    <t>Haubmann Stefanie</t>
  </si>
  <si>
    <t xml:space="preserve">Karlon Alexander </t>
  </si>
  <si>
    <t>Hausegger Harald</t>
  </si>
  <si>
    <t>Zeiringer Nico</t>
  </si>
  <si>
    <t>Grün Günther</t>
  </si>
  <si>
    <t>Leitner Erwin</t>
  </si>
  <si>
    <t>Strempfl Martin</t>
  </si>
  <si>
    <t>Gölles Franz</t>
  </si>
  <si>
    <t>Schrittwieser Daniel</t>
  </si>
  <si>
    <t>Pirkmann Julia</t>
  </si>
  <si>
    <t>Kristandl Manfred</t>
  </si>
  <si>
    <t>Hütter Rupert</t>
  </si>
  <si>
    <t>Mötschlmaier Laura</t>
  </si>
  <si>
    <t>Ergebnis</t>
  </si>
  <si>
    <t>Anzahl</t>
  </si>
  <si>
    <t>10. Rd</t>
  </si>
  <si>
    <t>Bestes Ergebnis</t>
  </si>
  <si>
    <t>400,0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</si>
  <si>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</si>
  <si>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</si>
  <si>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</si>
  <si>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</si>
  <si>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</si>
  <si>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</si>
  <si>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</si>
  <si>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</si>
  <si>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</si>
  <si>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</si>
  <si>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</si>
  <si>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</si>
  <si>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</si>
  <si>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</si>
  <si>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</si>
  <si>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</si>
  <si>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</si>
  <si>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</si>
  <si>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</si>
  <si>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</si>
  <si>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</si>
  <si>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</si>
  <si>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</si>
  <si>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</si>
  <si>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</si>
  <si>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</si>
  <si>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</si>
  <si>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</si>
  <si>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</si>
  <si>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</si>
  <si>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</si>
  <si>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</si>
  <si>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</si>
  <si>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</si>
  <si>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</si>
  <si>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</si>
  <si>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leer</t>
  </si>
  <si>
    <t>1.Rd</t>
  </si>
  <si>
    <t>2.Rd</t>
  </si>
  <si>
    <t>Schnitt2</t>
  </si>
  <si>
    <t>3.Rd</t>
  </si>
  <si>
    <t>37.</t>
  </si>
  <si>
    <t>38.</t>
  </si>
  <si>
    <t>39.</t>
  </si>
  <si>
    <t>40.</t>
  </si>
  <si>
    <t>4.Rd</t>
  </si>
  <si>
    <t>Grabensberger Siegfried</t>
  </si>
  <si>
    <t>Schwarz Nicole</t>
  </si>
  <si>
    <t>Durstmüller Valentina</t>
  </si>
  <si>
    <t>Lobnegger Karin</t>
  </si>
  <si>
    <t>Loibnegger Karin</t>
  </si>
  <si>
    <t>41.</t>
  </si>
  <si>
    <t>42.</t>
  </si>
  <si>
    <t>43.</t>
  </si>
  <si>
    <t>44.</t>
  </si>
  <si>
    <t>Raith Ewald</t>
  </si>
  <si>
    <t>5.Rd</t>
  </si>
  <si>
    <t>45.</t>
  </si>
  <si>
    <t>6.Rd</t>
  </si>
  <si>
    <t>Arbesleitner Katrin</t>
  </si>
  <si>
    <t>46.</t>
  </si>
  <si>
    <t>SAISON 2019 / 20</t>
  </si>
  <si>
    <t>7.Rd</t>
  </si>
  <si>
    <t>SV Gröbming</t>
  </si>
  <si>
    <t>Levasier Fabian</t>
  </si>
  <si>
    <t>Matzer Peter</t>
  </si>
  <si>
    <t>Geisler Andreas</t>
  </si>
  <si>
    <t>Meissl Theresa</t>
  </si>
  <si>
    <t>Seebacher Thomas</t>
  </si>
  <si>
    <t>Gruber Fabian</t>
  </si>
  <si>
    <t>Wotruba Elfriede</t>
  </si>
  <si>
    <t>Schneller Siegfried</t>
  </si>
  <si>
    <t>Lang Nico</t>
  </si>
  <si>
    <t>Wurzwallner Peter</t>
  </si>
  <si>
    <t>Pircher Johanna</t>
  </si>
  <si>
    <t>Mitteregger Gerwald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</si>
</sst>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/>
    <xf numFmtId="164" fontId="0" fillId="0" borderId="0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Standard" xfId="0" builtinId="0"/>
  </cellStyles>
  <dxfs count="20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3" name="Tabelle1.Runde" displayName="Tabelle1.Runde" ref="A5:H38" insertRowShift="1" totalsRowShown="0" headerRowDxfId="201" dataDxfId="200">
  <autoFilter ref="A5:H38"/>
  <sortState ref="A6:H38">
    <sortCondition descending="1" ref="F6:F38"/>
    <sortCondition descending="1" ref="G6:G38"/>
    <sortCondition descending="1" ref="H6:H38"/>
  </sortState>
  <tableColumns count="8">
    <tableColumn id="1" name="Aktuell" dataDxfId="199"/>
    <tableColumn id="2" name="Alt"/>
    <tableColumn id="3" name="Name" dataDxfId="198"/>
    <tableColumn id="6" name="Verein" dataDxfId="197"/>
    <tableColumn id="8" name="400,0" dataDxfId="196"/>
    <tableColumn id="9" name="Siege" dataDxfId="195"/>
    <tableColumn id="10" name="Starts" dataDxfId="194"/>
    <tableColumn id="11" name="Schnitt" dataDxfId="19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6" name="Tabelle2.Runde" displayName="Tabelle2.Runde" ref="A5:K44" insertRowShift="1" totalsRowShown="0" headerRowDxfId="192" dataDxfId="191">
  <sortState ref="A6:K44">
    <sortCondition descending="1" ref="K6:K44"/>
  </sortState>
  <tableColumns count="11">
    <tableColumn id="1" name="Aktuell" dataDxfId="190"/>
    <tableColumn id="2" name="Alt" dataDxfId="189"/>
    <tableColumn id="3" name="Name" dataDxfId="188"/>
    <tableColumn id="6" name="Verein" dataDxfId="187"/>
    <tableColumn id="8" name="400,0" dataDxfId="186"/>
    <tableColumn id="9" name="Siege" dataDxfId="185"/>
    <tableColumn id="10" name="Starts" dataDxfId="184"/>
    <tableColumn id="12" name="leer" dataDxfId="183"/>
    <tableColumn id="13" name="1.Rd" dataDxfId="182"/>
    <tableColumn id="14" name="2.Rd" dataDxfId="181"/>
    <tableColumn id="15" name="Schnitt2" dataDxfId="180">
      <calculatedColumnFormula>AVERAGE(I6:J6)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2" name="Tabelle3.Runde" displayName="Tabelle3.Runde" ref="A5:K45" insertRowShift="1" totalsRowShown="0" headerRowDxfId="179" dataDxfId="178">
  <autoFilter ref="A5:K45"/>
  <sortState ref="A6:L45">
    <sortCondition descending="1" ref="K6:K45"/>
    <sortCondition descending="1" ref="F6:F45"/>
  </sortState>
  <tableColumns count="11">
    <tableColumn id="1" name="Aktuell" dataDxfId="177" totalsRowDxfId="176"/>
    <tableColumn id="2" name="Alt" dataDxfId="175" totalsRowDxfId="174"/>
    <tableColumn id="3" name="Name" dataDxfId="173" totalsRowDxfId="172"/>
    <tableColumn id="6" name="Verein" dataDxfId="171" totalsRowDxfId="170"/>
    <tableColumn id="8" name="400,0" dataDxfId="169" totalsRowDxfId="168"/>
    <tableColumn id="9" name="Siege" dataDxfId="167" totalsRowDxfId="166"/>
    <tableColumn id="10" name="Starts" dataDxfId="165" totalsRowDxfId="164"/>
    <tableColumn id="13" name="1.Rd" dataDxfId="163" totalsRowDxfId="162"/>
    <tableColumn id="14" name="2.Rd" dataDxfId="161" totalsRowDxfId="160"/>
    <tableColumn id="17" name="3.Rd" dataDxfId="159" totalsRowDxfId="158">
      <calculatedColumnFormula>AVERAGE(H6:I6)</calculatedColumnFormula>
    </tableColumn>
    <tableColumn id="15" name="Schnitt2" dataDxfId="157" totalsRowDxfId="156">
      <calculatedColumnFormula>AVERAGE(Tabelle3.Runde[[#This Row],[1.Rd]:[3.Rd]])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Tabelle4.Runde" displayName="Tabelle4.Runde" ref="A5:L48" insertRowShift="1" totalsRowShown="0" headerRowDxfId="155" dataDxfId="154">
  <autoFilter ref="A5:L48"/>
  <sortState ref="A6:L48">
    <sortCondition descending="1" ref="L6:L48"/>
    <sortCondition descending="1" ref="G6:G48"/>
  </sortState>
  <tableColumns count="12">
    <tableColumn id="1" name="Aktuell" dataDxfId="153" totalsRowDxfId="152"/>
    <tableColumn id="2" name="Alt" dataDxfId="151" totalsRowDxfId="150"/>
    <tableColumn id="3" name="Name" dataDxfId="149" totalsRowDxfId="148"/>
    <tableColumn id="6" name="Verein" dataDxfId="147" totalsRowDxfId="146"/>
    <tableColumn id="8" name="400,0" dataDxfId="145" totalsRowDxfId="144"/>
    <tableColumn id="9" name="Siege" dataDxfId="143" totalsRowDxfId="142"/>
    <tableColumn id="10" name="Starts" dataDxfId="141" totalsRowDxfId="140"/>
    <tableColumn id="13" name="1.Rd" dataDxfId="139" totalsRowDxfId="138"/>
    <tableColumn id="14" name="2.Rd" dataDxfId="137" totalsRowDxfId="136"/>
    <tableColumn id="17" name="3.Rd" dataDxfId="135" totalsRowDxfId="134">
      <calculatedColumnFormula>AVERAGE(Tabelle3.Runde[[#This Row],[1.Rd]:[3.Rd]])</calculatedColumnFormula>
    </tableColumn>
    <tableColumn id="4" name="4.Rd" dataDxfId="133" totalsRowDxfId="132"/>
    <tableColumn id="15" name="Schnitt2" dataDxfId="131" totalsRowDxfId="130">
      <calculatedColumnFormula>AVERAGE(Tabelle4.Runde[[#This Row],[1.Rd]:[4.Rd]])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5" name="Tabelle5.Runde6" displayName="Tabelle5.Runde6" ref="A4:M50" insertRowShift="1" totalsRowCount="1" headerRowDxfId="129" dataDxfId="128">
  <autoFilter ref="A4:M49"/>
  <sortState ref="A5:M49">
    <sortCondition descending="1" ref="E5:E49"/>
    <sortCondition descending="1" ref="F5:F49"/>
    <sortCondition descending="1" ref="G5:G49"/>
  </sortState>
  <tableColumns count="13">
    <tableColumn id="1" name="Aktuell" totalsRowLabel="Ergebnis" dataDxfId="127" totalsRowDxfId="47"/>
    <tableColumn id="2" name="Alt" dataDxfId="126" totalsRowDxfId="46"/>
    <tableColumn id="3" name="Name" dataDxfId="125" totalsRowDxfId="45"/>
    <tableColumn id="6" name="Verein" dataDxfId="124" totalsRowDxfId="44"/>
    <tableColumn id="8" name="400,0" totalsRowFunction="sum" dataDxfId="123" totalsRowDxfId="43"/>
    <tableColumn id="9" name="Siege" dataDxfId="122" totalsRowDxfId="42"/>
    <tableColumn id="10" name="Starts" dataDxfId="121" totalsRowDxfId="41"/>
    <tableColumn id="13" name="1.Rd" totalsRowFunction="count" dataDxfId="120" totalsRowDxfId="40"/>
    <tableColumn id="14" name="2.Rd" totalsRowFunction="count" dataDxfId="119" totalsRowDxfId="39"/>
    <tableColumn id="17" name="3.Rd" totalsRowFunction="count" dataDxfId="118" totalsRowDxfId="38"/>
    <tableColumn id="4" name="4.Rd" totalsRowFunction="count" dataDxfId="117" totalsRowDxfId="37"/>
    <tableColumn id="5" name="5.Rd" totalsRowFunction="count" dataDxfId="116" totalsRowDxfId="36"/>
    <tableColumn id="15" name="Schnitt2" dataDxfId="115" totalsRowDxfId="35">
      <calculatedColumnFormula>AVERAGE(Tabelle5.Runde6[[#This Row],[1.Rd]:[5.Rd]])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7" name="Tabelle6.Runde68" displayName="Tabelle6.Runde68" ref="A4:N51" insertRowShift="1" totalsRowCount="1" headerRowDxfId="114" dataDxfId="113">
  <autoFilter ref="A4:N50"/>
  <sortState ref="A5:P50">
    <sortCondition descending="1" ref="F5:F50"/>
    <sortCondition descending="1" ref="G5:G50"/>
  </sortState>
  <tableColumns count="14">
    <tableColumn id="1" name="Aktuell" totalsRowLabel="Ergebnis" dataDxfId="112" totalsRowDxfId="34"/>
    <tableColumn id="2" name="Alt" dataDxfId="111" totalsRowDxfId="33"/>
    <tableColumn id="3" name="Name" dataDxfId="110" totalsRowDxfId="32"/>
    <tableColumn id="6" name="Verein" dataDxfId="109" totalsRowDxfId="31"/>
    <tableColumn id="8" name="400,0" totalsRowFunction="sum" dataDxfId="108" totalsRowDxfId="30"/>
    <tableColumn id="9" name="Siege" dataDxfId="107" totalsRowDxfId="29"/>
    <tableColumn id="10" name="Starts" dataDxfId="106" totalsRowDxfId="28"/>
    <tableColumn id="13" name="1.Rd" totalsRowFunction="count" dataDxfId="105" totalsRowDxfId="27"/>
    <tableColumn id="14" name="2.Rd" totalsRowFunction="count" dataDxfId="104" totalsRowDxfId="26"/>
    <tableColumn id="17" name="3.Rd" totalsRowFunction="count" dataDxfId="103" totalsRowDxfId="25"/>
    <tableColumn id="4" name="4.Rd" totalsRowFunction="count" dataDxfId="102" totalsRowDxfId="24"/>
    <tableColumn id="5" name="5.Rd" totalsRowFunction="count" dataDxfId="101" totalsRowDxfId="23"/>
    <tableColumn id="18" name="6.Rd" totalsRowFunction="count" dataDxfId="100" totalsRowDxfId="22"/>
    <tableColumn id="15" name="Schnitt2" dataDxfId="99" totalsRowDxfId="21">
      <calculatedColumnFormula>AVERAGE(Tabelle6.Runde68[[#This Row],[1.Rd]:[6.Rd]])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8" name="Tabelle6.Runde689" displayName="Tabelle6.Runde689" ref="A4:O51" insertRowShift="1" totalsRowCount="1" headerRowDxfId="98" dataDxfId="97">
  <autoFilter ref="A4:O50"/>
  <sortState ref="A5:P50">
    <sortCondition descending="1" ref="F5:F50"/>
    <sortCondition descending="1" ref="G5:G50"/>
  </sortState>
  <tableColumns count="15">
    <tableColumn id="1" name="Aktuell" totalsRowLabel="Ergebnis" dataDxfId="96" totalsRowDxfId="20"/>
    <tableColumn id="2" name="Alt" dataDxfId="95" totalsRowDxfId="19"/>
    <tableColumn id="3" name="Name" dataDxfId="94" totalsRowDxfId="18"/>
    <tableColumn id="6" name="Verein" dataDxfId="93" totalsRowDxfId="17"/>
    <tableColumn id="8" name="400,0" totalsRowFunction="sum" dataDxfId="92" totalsRowDxfId="16"/>
    <tableColumn id="9" name="Siege" dataDxfId="91" totalsRowDxfId="15"/>
    <tableColumn id="10" name="Starts" dataDxfId="90" totalsRowDxfId="14"/>
    <tableColumn id="13" name="1.Rd" totalsRowFunction="count" dataDxfId="89" totalsRowDxfId="13"/>
    <tableColumn id="14" name="2.Rd" totalsRowFunction="count" dataDxfId="88" totalsRowDxfId="12"/>
    <tableColumn id="17" name="3.Rd" totalsRowFunction="count" dataDxfId="87" totalsRowDxfId="11"/>
    <tableColumn id="4" name="4.Rd" totalsRowFunction="count" dataDxfId="86" totalsRowDxfId="10"/>
    <tableColumn id="5" name="5.Rd" totalsRowFunction="count" dataDxfId="85" totalsRowDxfId="9"/>
    <tableColumn id="18" name="6.Rd" totalsRowFunction="count" dataDxfId="84" totalsRowDxfId="8"/>
    <tableColumn id="7" name="7.Rd" totalsRowFunction="count" dataDxfId="83" totalsRowDxfId="7"/>
    <tableColumn id="15" name="Schnitt2" dataDxfId="82" totalsRowDxfId="6">
      <calculatedColumnFormula>AVERAGE(Tabelle6.Runde689[[#This Row],[1.Rd]:[7.Rd]])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2" name="Tabelle2" displayName="Tabelle2" ref="A4:P51" totalsRowCount="1" headerRowDxfId="81" dataDxfId="80">
  <autoFilter ref="A4:P50"/>
  <sortState ref="A5:P50">
    <sortCondition descending="1" ref="N4:N50"/>
  </sortState>
  <tableColumns count="16">
    <tableColumn id="1" name="Name" totalsRowLabel="Ergebnis" dataDxfId="79" totalsRowDxfId="78"/>
    <tableColumn id="4" name="Verein" dataDxfId="77" totalsRowDxfId="76"/>
    <tableColumn id="6" name="1. Rd" totalsRowFunction="custom" dataDxfId="75" totalsRowDxfId="74">
      <totalsRowFormula>COUNTIF(Tabelle2[1. Rd],"&gt;399,9")</totalsRowFormula>
    </tableColumn>
    <tableColumn id="7" name="2. Rd" totalsRowFunction="custom" dataDxfId="73" totalsRowDxfId="72">
      <totalsRowFormula>COUNTIF(Tabelle2[2. Rd],"&gt;399,9")</totalsRowFormula>
    </tableColumn>
    <tableColumn id="8" name="3. Rd" totalsRowFunction="custom" dataDxfId="71" totalsRowDxfId="70">
      <totalsRowFormula>COUNTIF(Tabelle2[3. Rd],"&gt;399,9")</totalsRowFormula>
    </tableColumn>
    <tableColumn id="9" name="4. Rd" totalsRowFunction="custom" dataDxfId="69" totalsRowDxfId="68">
      <totalsRowFormula>COUNTIF(Tabelle2[4. Rd],"&gt;399,9")</totalsRowFormula>
    </tableColumn>
    <tableColumn id="10" name="5. Rd" totalsRowFunction="custom" dataDxfId="67" totalsRowDxfId="66">
      <totalsRowFormula>COUNTIF(Tabelle2[5. Rd],"&gt;399,9")</totalsRowFormula>
    </tableColumn>
    <tableColumn id="11" name="6. Rd" totalsRowFunction="custom" dataDxfId="65" totalsRowDxfId="64">
      <totalsRowFormula>COUNTIF(Tabelle2[6. Rd],"&gt;399,9")</totalsRowFormula>
    </tableColumn>
    <tableColumn id="12" name="7. Rd" totalsRowFunction="custom" dataDxfId="63" totalsRowDxfId="62">
      <totalsRowFormula>COUNTIF(Tabelle2[7. Rd],"&gt;399,9")</totalsRowFormula>
    </tableColumn>
    <tableColumn id="13" name="8. Rd" totalsRowFunction="custom" dataDxfId="61" totalsRowDxfId="60">
      <totalsRowFormula>COUNTIF(Tabelle2[8. Rd],"&gt;399,9")</totalsRowFormula>
    </tableColumn>
    <tableColumn id="14" name="9. Rd" totalsRowFunction="custom" dataDxfId="59" totalsRowDxfId="58">
      <totalsRowFormula>COUNTIF(Tabelle2[9. Rd],"&gt;399,9")</totalsRowFormula>
    </tableColumn>
    <tableColumn id="15" name="10. Rd" totalsRowFunction="custom" dataDxfId="57" totalsRowDxfId="56">
      <totalsRowFormula>COUNTIF(Tabelle2[10. Rd],"&gt;399,9")</totalsRowFormula>
    </tableColumn>
    <tableColumn id="16" name="Anzahl" dataDxfId="55" totalsRowDxfId="54">
      <calculatedColumnFormula>COUNT(Tabelle2[[#This Row],[1. Rd]:[10. Rd]])</calculatedColumnFormula>
    </tableColumn>
    <tableColumn id="17" name="Schnitt" dataDxfId="53" totalsRowDxfId="52">
      <calculatedColumnFormula>AVERAGE(Tabelle2[[#This Row],[1. Rd]:[10. Rd]])</calculatedColumnFormula>
    </tableColumn>
    <tableColumn id="18" name="Bestes Ergebnis" dataDxfId="51" totalsRowDxfId="50">
      <calculatedColumnFormula>MAX(Tabelle2[[#This Row],[1. Rd]:[10. Rd]])</calculatedColumnFormula>
    </tableColumn>
    <tableColumn id="2" name="400,0" totalsRowFunction="sum" dataDxfId="49" totalsRowDxfId="48">
      <calculatedColumnFormula>COUNTIF(Tabelle2[[#This Row],[1. Rd]:[10. Rd]],"&gt;399,9")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1" name="Vereinsname_" displayName="Vereinsname_" ref="A1:A12" totalsRowShown="0">
  <autoFilter ref="A1:A12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80" zoomScaleNormal="80" workbookViewId="0">
      <selection activeCell="J35" sqref="J35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11.7109375" bestFit="1" customWidth="1"/>
  </cols>
  <sheetData>
    <row r="1" spans="1:14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5"/>
    </row>
    <row r="2" spans="1:14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5"/>
    </row>
    <row r="3" spans="1:14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5"/>
    </row>
    <row r="5" spans="1:14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69</v>
      </c>
      <c r="F5" s="1" t="s">
        <v>6</v>
      </c>
      <c r="G5" s="1" t="s">
        <v>7</v>
      </c>
      <c r="H5" s="1" t="s">
        <v>8</v>
      </c>
    </row>
    <row r="6" spans="1:14" x14ac:dyDescent="0.25">
      <c r="A6" s="1">
        <v>1</v>
      </c>
      <c r="B6" s="1"/>
      <c r="C6" s="1" t="s">
        <v>44</v>
      </c>
      <c r="D6" s="1" t="s">
        <v>28</v>
      </c>
      <c r="E6" s="3">
        <v>1</v>
      </c>
      <c r="F6" s="1">
        <v>1</v>
      </c>
      <c r="G6" s="1">
        <v>1</v>
      </c>
      <c r="H6" s="2">
        <v>409.6</v>
      </c>
    </row>
    <row r="7" spans="1:14" x14ac:dyDescent="0.25">
      <c r="A7" s="1">
        <v>2</v>
      </c>
      <c r="B7" s="1"/>
      <c r="C7" s="1" t="s">
        <v>50</v>
      </c>
      <c r="D7" s="1" t="s">
        <v>19</v>
      </c>
      <c r="E7" s="3">
        <v>1</v>
      </c>
      <c r="F7" s="1">
        <v>1</v>
      </c>
      <c r="G7" s="1">
        <v>1</v>
      </c>
      <c r="H7" s="2">
        <v>406.8</v>
      </c>
    </row>
    <row r="8" spans="1:14" x14ac:dyDescent="0.25">
      <c r="A8" s="1">
        <v>3</v>
      </c>
      <c r="B8" s="1"/>
      <c r="C8" s="1" t="s">
        <v>60</v>
      </c>
      <c r="D8" s="1" t="s">
        <v>26</v>
      </c>
      <c r="E8" s="3">
        <v>1</v>
      </c>
      <c r="F8" s="1">
        <v>1</v>
      </c>
      <c r="G8" s="1">
        <v>1</v>
      </c>
      <c r="H8" s="2">
        <v>403.6</v>
      </c>
    </row>
    <row r="9" spans="1:14" x14ac:dyDescent="0.25">
      <c r="A9" s="1">
        <v>4</v>
      </c>
      <c r="C9" s="1" t="s">
        <v>36</v>
      </c>
      <c r="D9" s="1" t="s">
        <v>25</v>
      </c>
      <c r="E9" s="3">
        <v>1</v>
      </c>
      <c r="F9" s="1">
        <v>1</v>
      </c>
      <c r="G9" s="1">
        <v>1</v>
      </c>
      <c r="H9" s="2">
        <v>402.7</v>
      </c>
    </row>
    <row r="10" spans="1:14" x14ac:dyDescent="0.25">
      <c r="A10" s="1">
        <v>5</v>
      </c>
      <c r="C10" s="1" t="s">
        <v>43</v>
      </c>
      <c r="D10" s="1" t="s">
        <v>26</v>
      </c>
      <c r="E10" s="3">
        <v>1</v>
      </c>
      <c r="F10" s="1">
        <v>1</v>
      </c>
      <c r="G10" s="1">
        <v>1</v>
      </c>
      <c r="H10" s="2">
        <v>401.3</v>
      </c>
    </row>
    <row r="11" spans="1:14" x14ac:dyDescent="0.25">
      <c r="A11" s="1">
        <v>6</v>
      </c>
      <c r="C11" s="1" t="s">
        <v>37</v>
      </c>
      <c r="D11" s="1" t="s">
        <v>25</v>
      </c>
      <c r="E11" s="3">
        <v>1</v>
      </c>
      <c r="F11" s="1">
        <v>1</v>
      </c>
      <c r="G11" s="1">
        <v>1</v>
      </c>
      <c r="H11" s="2">
        <v>401.2</v>
      </c>
    </row>
    <row r="12" spans="1:14" x14ac:dyDescent="0.25">
      <c r="A12" s="1">
        <v>7</v>
      </c>
      <c r="B12" s="1"/>
      <c r="C12" s="1" t="s">
        <v>120</v>
      </c>
      <c r="D12" s="1" t="s">
        <v>25</v>
      </c>
      <c r="E12" s="3"/>
      <c r="F12" s="1">
        <v>1</v>
      </c>
      <c r="G12" s="1">
        <v>1</v>
      </c>
      <c r="H12" s="2">
        <v>398</v>
      </c>
    </row>
    <row r="13" spans="1:14" x14ac:dyDescent="0.25">
      <c r="A13" s="1">
        <v>8</v>
      </c>
      <c r="C13" s="1" t="s">
        <v>41</v>
      </c>
      <c r="D13" s="1" t="s">
        <v>26</v>
      </c>
      <c r="E13" s="3"/>
      <c r="F13" s="1">
        <v>1</v>
      </c>
      <c r="G13" s="1">
        <v>1</v>
      </c>
      <c r="H13" s="2">
        <v>397.7</v>
      </c>
    </row>
    <row r="14" spans="1:14" x14ac:dyDescent="0.25">
      <c r="A14" s="1">
        <v>9</v>
      </c>
      <c r="C14" s="1" t="s">
        <v>137</v>
      </c>
      <c r="D14" s="1" t="s">
        <v>28</v>
      </c>
      <c r="E14" s="3"/>
      <c r="F14" s="1">
        <v>1</v>
      </c>
      <c r="G14" s="1">
        <v>1</v>
      </c>
      <c r="H14" s="2">
        <v>394.9</v>
      </c>
    </row>
    <row r="15" spans="1:14" x14ac:dyDescent="0.25">
      <c r="A15" s="1">
        <v>10</v>
      </c>
      <c r="B15" s="1"/>
      <c r="C15" s="1" t="s">
        <v>30</v>
      </c>
      <c r="D15" s="1" t="s">
        <v>23</v>
      </c>
      <c r="E15" s="3"/>
      <c r="F15" s="1">
        <v>1</v>
      </c>
      <c r="G15" s="1">
        <v>1</v>
      </c>
      <c r="H15" s="2">
        <v>391.4</v>
      </c>
    </row>
    <row r="16" spans="1:14" x14ac:dyDescent="0.25">
      <c r="A16" s="1">
        <v>11</v>
      </c>
      <c r="B16" s="1"/>
      <c r="C16" s="1" t="s">
        <v>34</v>
      </c>
      <c r="D16" s="1" t="s">
        <v>27</v>
      </c>
      <c r="E16" s="3"/>
      <c r="F16" s="1">
        <v>1</v>
      </c>
      <c r="G16" s="1">
        <v>1</v>
      </c>
      <c r="H16" s="2">
        <v>383.3</v>
      </c>
    </row>
    <row r="17" spans="1:8" x14ac:dyDescent="0.25">
      <c r="A17" s="1">
        <v>12</v>
      </c>
      <c r="B17" s="1"/>
      <c r="C17" s="1" t="s">
        <v>136</v>
      </c>
      <c r="D17" s="1" t="s">
        <v>27</v>
      </c>
      <c r="E17" s="3"/>
      <c r="F17" s="1">
        <v>1</v>
      </c>
      <c r="G17" s="1">
        <v>1</v>
      </c>
      <c r="H17" s="2">
        <v>370.1</v>
      </c>
    </row>
    <row r="18" spans="1:8" x14ac:dyDescent="0.25">
      <c r="A18" s="1">
        <v>13</v>
      </c>
      <c r="C18" s="1" t="s">
        <v>51</v>
      </c>
      <c r="D18" s="1" t="s">
        <v>19</v>
      </c>
      <c r="E18" s="3">
        <v>1</v>
      </c>
      <c r="F18" s="1"/>
      <c r="G18" s="1">
        <v>1</v>
      </c>
      <c r="H18" s="2">
        <v>400</v>
      </c>
    </row>
    <row r="19" spans="1:8" x14ac:dyDescent="0.25">
      <c r="A19" s="1">
        <v>14</v>
      </c>
      <c r="B19" s="1"/>
      <c r="C19" s="1" t="s">
        <v>38</v>
      </c>
      <c r="D19" s="1" t="s">
        <v>22</v>
      </c>
      <c r="E19" s="3"/>
      <c r="F19" s="1"/>
      <c r="G19" s="1">
        <v>1</v>
      </c>
      <c r="H19" s="2">
        <v>398.1</v>
      </c>
    </row>
    <row r="20" spans="1:8" x14ac:dyDescent="0.25">
      <c r="A20" s="1">
        <v>15</v>
      </c>
      <c r="C20" s="1" t="s">
        <v>62</v>
      </c>
      <c r="D20" s="1" t="s">
        <v>28</v>
      </c>
      <c r="E20" s="3"/>
      <c r="F20" s="1"/>
      <c r="G20" s="1">
        <v>1</v>
      </c>
      <c r="H20" s="2">
        <v>394.8</v>
      </c>
    </row>
    <row r="21" spans="1:8" x14ac:dyDescent="0.25">
      <c r="A21" s="1">
        <v>16</v>
      </c>
      <c r="B21" s="1"/>
      <c r="C21" s="1" t="s">
        <v>138</v>
      </c>
      <c r="D21" s="1" t="s">
        <v>133</v>
      </c>
      <c r="E21" s="3"/>
      <c r="F21" s="1"/>
      <c r="G21" s="1">
        <v>1</v>
      </c>
      <c r="H21" s="2">
        <v>392.5</v>
      </c>
    </row>
    <row r="22" spans="1:8" x14ac:dyDescent="0.25">
      <c r="A22" s="1">
        <v>17</v>
      </c>
      <c r="B22" s="1"/>
      <c r="C22" s="1" t="s">
        <v>39</v>
      </c>
      <c r="D22" s="1" t="s">
        <v>22</v>
      </c>
      <c r="E22" s="3"/>
      <c r="F22" s="1"/>
      <c r="G22" s="1">
        <v>1</v>
      </c>
      <c r="H22" s="2">
        <v>390.3</v>
      </c>
    </row>
    <row r="23" spans="1:8" x14ac:dyDescent="0.25">
      <c r="A23" s="1">
        <v>18</v>
      </c>
      <c r="C23" s="1" t="s">
        <v>63</v>
      </c>
      <c r="D23" s="1" t="s">
        <v>28</v>
      </c>
      <c r="E23" s="3"/>
      <c r="F23" s="1"/>
      <c r="G23" s="1">
        <v>1</v>
      </c>
      <c r="H23" s="2">
        <v>388.5</v>
      </c>
    </row>
    <row r="24" spans="1:8" x14ac:dyDescent="0.25">
      <c r="A24" s="1">
        <v>19</v>
      </c>
      <c r="B24" s="1"/>
      <c r="C24" s="1" t="s">
        <v>139</v>
      </c>
      <c r="D24" s="1" t="s">
        <v>133</v>
      </c>
      <c r="E24" s="3"/>
      <c r="F24" s="1"/>
      <c r="G24" s="1">
        <v>1</v>
      </c>
      <c r="H24" s="2">
        <v>383.9</v>
      </c>
    </row>
    <row r="25" spans="1:8" x14ac:dyDescent="0.25">
      <c r="A25" s="1">
        <v>20</v>
      </c>
      <c r="C25" s="1" t="s">
        <v>33</v>
      </c>
      <c r="D25" s="1" t="s">
        <v>27</v>
      </c>
      <c r="E25" s="3"/>
      <c r="F25" s="1"/>
      <c r="G25" s="1">
        <v>1</v>
      </c>
      <c r="H25" s="2">
        <v>383.5</v>
      </c>
    </row>
    <row r="26" spans="1:8" x14ac:dyDescent="0.25">
      <c r="A26" s="1">
        <v>21</v>
      </c>
      <c r="B26" s="1"/>
      <c r="C26" s="1" t="s">
        <v>134</v>
      </c>
      <c r="D26" s="1" t="s">
        <v>19</v>
      </c>
      <c r="E26" s="3"/>
      <c r="F26" s="1"/>
      <c r="G26" s="1">
        <v>1</v>
      </c>
      <c r="H26" s="2">
        <v>383.2</v>
      </c>
    </row>
    <row r="27" spans="1:8" x14ac:dyDescent="0.25">
      <c r="A27" s="1">
        <v>22</v>
      </c>
      <c r="C27" s="1" t="s">
        <v>59</v>
      </c>
      <c r="D27" s="1" t="s">
        <v>23</v>
      </c>
      <c r="E27" s="3"/>
      <c r="F27" s="1"/>
      <c r="G27" s="1">
        <v>1</v>
      </c>
      <c r="H27" s="2">
        <v>376.2</v>
      </c>
    </row>
    <row r="28" spans="1:8" x14ac:dyDescent="0.25">
      <c r="A28" s="1">
        <v>23</v>
      </c>
      <c r="B28" s="1"/>
      <c r="C28" s="1" t="s">
        <v>140</v>
      </c>
      <c r="D28" s="1" t="s">
        <v>133</v>
      </c>
      <c r="E28" s="3"/>
      <c r="F28" s="1"/>
      <c r="G28" s="1">
        <v>1</v>
      </c>
      <c r="H28" s="2">
        <v>374.8</v>
      </c>
    </row>
    <row r="29" spans="1:8" x14ac:dyDescent="0.25">
      <c r="A29" s="1">
        <v>24</v>
      </c>
      <c r="B29" s="1"/>
      <c r="C29" s="1" t="s">
        <v>46</v>
      </c>
      <c r="D29" s="1" t="s">
        <v>28</v>
      </c>
      <c r="E29" s="3"/>
      <c r="F29" s="1"/>
      <c r="G29" s="1">
        <v>1</v>
      </c>
      <c r="H29" s="2">
        <v>372.6</v>
      </c>
    </row>
    <row r="30" spans="1:8" x14ac:dyDescent="0.25">
      <c r="A30" s="1">
        <v>25</v>
      </c>
      <c r="C30" s="1" t="s">
        <v>135</v>
      </c>
      <c r="D30" s="1" t="s">
        <v>23</v>
      </c>
      <c r="E30" s="3"/>
      <c r="F30" s="1"/>
      <c r="G30" s="1">
        <v>1</v>
      </c>
      <c r="H30" s="2">
        <v>367.1</v>
      </c>
    </row>
    <row r="31" spans="1:8" x14ac:dyDescent="0.25">
      <c r="A31" s="1"/>
      <c r="C31" s="1"/>
      <c r="D31" s="1"/>
      <c r="E31" s="3"/>
      <c r="F31" s="1"/>
      <c r="G31" s="1"/>
      <c r="H31" s="2"/>
    </row>
    <row r="32" spans="1:8" x14ac:dyDescent="0.25">
      <c r="A32" s="1"/>
      <c r="B32" s="1"/>
      <c r="C32" s="1"/>
      <c r="D32" s="1"/>
      <c r="E32" s="3"/>
      <c r="F32" s="1"/>
      <c r="G32" s="1"/>
      <c r="H32" s="2"/>
    </row>
    <row r="33" spans="1:8" x14ac:dyDescent="0.25">
      <c r="A33" s="1"/>
      <c r="B33" s="1"/>
      <c r="C33" s="1"/>
      <c r="D33" s="1"/>
      <c r="E33" s="3"/>
      <c r="F33" s="1"/>
      <c r="G33" s="1"/>
      <c r="H33" s="2"/>
    </row>
    <row r="34" spans="1:8" x14ac:dyDescent="0.25">
      <c r="A34" s="1"/>
      <c r="C34" s="1"/>
      <c r="D34" s="1"/>
      <c r="E34" s="3"/>
      <c r="F34" s="1"/>
      <c r="G34" s="1"/>
      <c r="H34" s="2"/>
    </row>
    <row r="35" spans="1:8" x14ac:dyDescent="0.25">
      <c r="A35" s="1"/>
      <c r="C35" s="1"/>
      <c r="D35" s="1"/>
      <c r="E35" s="3"/>
      <c r="F35" s="1"/>
      <c r="G35" s="1"/>
      <c r="H35" s="2"/>
    </row>
    <row r="36" spans="1:8" x14ac:dyDescent="0.25">
      <c r="A36" s="1"/>
      <c r="C36" s="1"/>
      <c r="D36" s="1"/>
      <c r="E36" s="3"/>
      <c r="F36" s="1"/>
      <c r="G36" s="1"/>
      <c r="H36" s="2"/>
    </row>
    <row r="37" spans="1:8" x14ac:dyDescent="0.25">
      <c r="A37" s="1"/>
      <c r="C37" s="1"/>
      <c r="D37" s="1"/>
      <c r="E37" s="3"/>
      <c r="F37" s="1"/>
      <c r="G37" s="1"/>
      <c r="H37" s="2"/>
    </row>
    <row r="38" spans="1:8" x14ac:dyDescent="0.25">
      <c r="A38" s="1"/>
      <c r="B38" s="1"/>
      <c r="C38" s="1"/>
      <c r="D38" s="1"/>
      <c r="E38" s="3"/>
      <c r="F38" s="1"/>
      <c r="G38" s="1"/>
      <c r="H38" s="2"/>
    </row>
    <row r="39" spans="1:8" x14ac:dyDescent="0.25">
      <c r="C39" s="1"/>
      <c r="D39" s="1"/>
    </row>
    <row r="40" spans="1:8" x14ac:dyDescent="0.25">
      <c r="C40" s="1"/>
      <c r="D40" s="1"/>
    </row>
    <row r="41" spans="1:8" x14ac:dyDescent="0.25">
      <c r="C41" s="1"/>
      <c r="D41" s="1"/>
    </row>
    <row r="42" spans="1:8" x14ac:dyDescent="0.25">
      <c r="C42" s="1"/>
      <c r="D42" s="1"/>
    </row>
    <row r="43" spans="1:8" x14ac:dyDescent="0.25">
      <c r="C43" s="1"/>
      <c r="D43" s="1"/>
    </row>
    <row r="44" spans="1:8" x14ac:dyDescent="0.25">
      <c r="C44" s="1"/>
      <c r="D44" s="1"/>
    </row>
    <row r="45" spans="1:8" x14ac:dyDescent="0.25">
      <c r="C45" s="1"/>
      <c r="D45" s="1"/>
    </row>
    <row r="46" spans="1:8" x14ac:dyDescent="0.25">
      <c r="C46" s="1"/>
      <c r="D46" s="1"/>
    </row>
    <row r="47" spans="1:8" x14ac:dyDescent="0.25">
      <c r="C47" s="1"/>
      <c r="D47" s="1"/>
    </row>
    <row r="48" spans="1:8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D6:D38">
      <formula1>Vereinsnamen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80" zoomScaleNormal="80" workbookViewId="0">
      <selection activeCell="N22" sqref="N22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2.140625" customWidth="1"/>
    <col min="9" max="10" width="7.42578125" customWidth="1"/>
    <col min="11" max="11" width="10" customWidth="1"/>
    <col min="13" max="13" width="11.42578125" customWidth="1"/>
  </cols>
  <sheetData>
    <row r="1" spans="1:12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5"/>
    </row>
    <row r="2" spans="1:12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5"/>
    </row>
    <row r="3" spans="1:12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5"/>
    </row>
    <row r="5" spans="1:12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69</v>
      </c>
      <c r="F5" s="1" t="s">
        <v>6</v>
      </c>
      <c r="G5" s="1" t="s">
        <v>7</v>
      </c>
      <c r="H5" s="1" t="s">
        <v>106</v>
      </c>
      <c r="I5" s="1" t="s">
        <v>107</v>
      </c>
      <c r="J5" s="1" t="s">
        <v>108</v>
      </c>
      <c r="K5" s="1" t="s">
        <v>109</v>
      </c>
    </row>
    <row r="6" spans="1:12" x14ac:dyDescent="0.25">
      <c r="A6" s="1">
        <v>1</v>
      </c>
      <c r="B6" s="1">
        <v>2</v>
      </c>
      <c r="C6" s="1" t="s">
        <v>50</v>
      </c>
      <c r="D6" s="1" t="s">
        <v>19</v>
      </c>
      <c r="E6" s="3">
        <v>2</v>
      </c>
      <c r="F6" s="1">
        <v>2</v>
      </c>
      <c r="G6" s="1">
        <v>2</v>
      </c>
      <c r="H6" s="1"/>
      <c r="I6" s="2">
        <v>406.8</v>
      </c>
      <c r="J6" s="2">
        <v>406.8</v>
      </c>
      <c r="K6" s="2">
        <f t="shared" ref="K6:K36" si="0">AVERAGE(I6:J6)</f>
        <v>406.8</v>
      </c>
      <c r="L6" s="4"/>
    </row>
    <row r="7" spans="1:12" x14ac:dyDescent="0.25">
      <c r="A7" s="1">
        <v>2</v>
      </c>
      <c r="B7" s="1">
        <v>3</v>
      </c>
      <c r="C7" s="1" t="s">
        <v>60</v>
      </c>
      <c r="D7" s="1" t="s">
        <v>26</v>
      </c>
      <c r="E7" s="3">
        <v>2</v>
      </c>
      <c r="F7" s="1">
        <v>2</v>
      </c>
      <c r="G7" s="1">
        <v>2</v>
      </c>
      <c r="H7" s="1"/>
      <c r="I7" s="2">
        <v>403.6</v>
      </c>
      <c r="J7" s="2">
        <v>409.1</v>
      </c>
      <c r="K7" s="2">
        <f t="shared" si="0"/>
        <v>406.35</v>
      </c>
      <c r="L7" s="4"/>
    </row>
    <row r="8" spans="1:12" x14ac:dyDescent="0.25">
      <c r="A8" s="1">
        <v>3</v>
      </c>
      <c r="B8" s="1">
        <v>1</v>
      </c>
      <c r="C8" s="1" t="s">
        <v>44</v>
      </c>
      <c r="D8" s="1" t="s">
        <v>28</v>
      </c>
      <c r="E8" s="3">
        <v>2</v>
      </c>
      <c r="F8" s="1">
        <v>1</v>
      </c>
      <c r="G8" s="1">
        <v>2</v>
      </c>
      <c r="H8" s="1"/>
      <c r="I8" s="2">
        <v>409.6</v>
      </c>
      <c r="J8" s="2">
        <v>402.9</v>
      </c>
      <c r="K8" s="2">
        <f t="shared" si="0"/>
        <v>406.25</v>
      </c>
      <c r="L8" s="4"/>
    </row>
    <row r="9" spans="1:12" x14ac:dyDescent="0.25">
      <c r="A9" s="1">
        <v>4</v>
      </c>
      <c r="B9" s="1"/>
      <c r="C9" s="1" t="s">
        <v>29</v>
      </c>
      <c r="D9" s="1" t="s">
        <v>23</v>
      </c>
      <c r="E9" s="3">
        <v>1</v>
      </c>
      <c r="F9" s="1">
        <v>1</v>
      </c>
      <c r="G9" s="1">
        <v>1</v>
      </c>
      <c r="H9" s="1"/>
      <c r="I9" s="6"/>
      <c r="J9" s="2">
        <v>404</v>
      </c>
      <c r="K9" s="2">
        <f t="shared" si="0"/>
        <v>404</v>
      </c>
      <c r="L9" s="4"/>
    </row>
    <row r="10" spans="1:12" x14ac:dyDescent="0.25">
      <c r="A10" s="1">
        <v>5</v>
      </c>
      <c r="B10" s="1">
        <v>6</v>
      </c>
      <c r="C10" s="1" t="s">
        <v>37</v>
      </c>
      <c r="D10" s="1" t="s">
        <v>25</v>
      </c>
      <c r="E10" s="3">
        <v>2</v>
      </c>
      <c r="F10" s="1">
        <v>2</v>
      </c>
      <c r="G10" s="1">
        <v>2</v>
      </c>
      <c r="H10" s="1"/>
      <c r="I10" s="2">
        <v>401.2</v>
      </c>
      <c r="J10" s="2">
        <v>406.3</v>
      </c>
      <c r="K10" s="2">
        <f t="shared" si="0"/>
        <v>403.75</v>
      </c>
      <c r="L10" s="4"/>
    </row>
    <row r="11" spans="1:12" x14ac:dyDescent="0.25">
      <c r="A11" s="1">
        <v>6</v>
      </c>
      <c r="B11" s="1">
        <v>4</v>
      </c>
      <c r="C11" s="1" t="s">
        <v>36</v>
      </c>
      <c r="D11" s="1" t="s">
        <v>25</v>
      </c>
      <c r="E11" s="3">
        <v>2</v>
      </c>
      <c r="F11" s="1">
        <v>1</v>
      </c>
      <c r="G11" s="1">
        <v>2</v>
      </c>
      <c r="H11" s="1"/>
      <c r="I11" s="2">
        <v>402.7</v>
      </c>
      <c r="J11" s="2">
        <v>404.2</v>
      </c>
      <c r="K11" s="2">
        <f t="shared" si="0"/>
        <v>403.45</v>
      </c>
      <c r="L11" s="4"/>
    </row>
    <row r="12" spans="1:12" x14ac:dyDescent="0.25">
      <c r="A12" s="1">
        <v>7</v>
      </c>
      <c r="B12" s="1"/>
      <c r="C12" s="1" t="s">
        <v>42</v>
      </c>
      <c r="D12" s="1" t="s">
        <v>26</v>
      </c>
      <c r="E12" s="3"/>
      <c r="F12" s="1">
        <v>1</v>
      </c>
      <c r="G12" s="1">
        <v>1</v>
      </c>
      <c r="H12" s="1"/>
      <c r="I12" s="6"/>
      <c r="J12" s="2">
        <v>399.7</v>
      </c>
      <c r="K12" s="2">
        <f t="shared" si="0"/>
        <v>399.7</v>
      </c>
      <c r="L12" s="4"/>
    </row>
    <row r="13" spans="1:12" x14ac:dyDescent="0.25">
      <c r="A13" s="1">
        <v>8</v>
      </c>
      <c r="B13" s="1">
        <v>13</v>
      </c>
      <c r="C13" s="1" t="s">
        <v>51</v>
      </c>
      <c r="D13" s="1" t="s">
        <v>19</v>
      </c>
      <c r="E13" s="3">
        <v>1</v>
      </c>
      <c r="F13" s="1">
        <v>2</v>
      </c>
      <c r="G13" s="1">
        <v>2</v>
      </c>
      <c r="H13" s="1"/>
      <c r="I13" s="2">
        <v>400</v>
      </c>
      <c r="J13" s="2">
        <v>396.7</v>
      </c>
      <c r="K13" s="2">
        <f t="shared" si="0"/>
        <v>398.35</v>
      </c>
      <c r="L13" s="4"/>
    </row>
    <row r="14" spans="1:12" x14ac:dyDescent="0.25">
      <c r="A14" s="1">
        <v>9</v>
      </c>
      <c r="B14" s="1">
        <v>8</v>
      </c>
      <c r="C14" s="1" t="s">
        <v>41</v>
      </c>
      <c r="D14" s="1" t="s">
        <v>26</v>
      </c>
      <c r="E14" s="3"/>
      <c r="F14" s="1">
        <v>1</v>
      </c>
      <c r="G14" s="1">
        <v>1</v>
      </c>
      <c r="H14" s="1"/>
      <c r="I14" s="2">
        <v>397.7</v>
      </c>
      <c r="J14" s="2"/>
      <c r="K14" s="2">
        <f t="shared" si="0"/>
        <v>397.7</v>
      </c>
      <c r="L14" s="4"/>
    </row>
    <row r="15" spans="1:12" x14ac:dyDescent="0.25">
      <c r="A15" s="1">
        <v>10</v>
      </c>
      <c r="B15" s="1">
        <v>7</v>
      </c>
      <c r="C15" s="1" t="s">
        <v>120</v>
      </c>
      <c r="D15" s="1" t="s">
        <v>25</v>
      </c>
      <c r="E15" s="3"/>
      <c r="F15" s="1">
        <v>1</v>
      </c>
      <c r="G15" s="1">
        <v>2</v>
      </c>
      <c r="H15" s="1"/>
      <c r="I15" s="2">
        <v>398</v>
      </c>
      <c r="J15" s="2">
        <v>394.1</v>
      </c>
      <c r="K15" s="2">
        <f t="shared" si="0"/>
        <v>396.05</v>
      </c>
      <c r="L15" s="4"/>
    </row>
    <row r="16" spans="1:12" x14ac:dyDescent="0.25">
      <c r="A16" s="1">
        <v>11</v>
      </c>
      <c r="B16" s="1">
        <v>15</v>
      </c>
      <c r="C16" s="1" t="s">
        <v>62</v>
      </c>
      <c r="D16" s="1" t="s">
        <v>28</v>
      </c>
      <c r="E16" s="3"/>
      <c r="F16" s="1">
        <v>1</v>
      </c>
      <c r="G16" s="1">
        <v>2</v>
      </c>
      <c r="H16" s="1"/>
      <c r="I16" s="2">
        <v>394.8</v>
      </c>
      <c r="J16" s="2">
        <v>397</v>
      </c>
      <c r="K16" s="2">
        <f t="shared" si="0"/>
        <v>395.9</v>
      </c>
      <c r="L16" s="4"/>
    </row>
    <row r="17" spans="1:12" x14ac:dyDescent="0.25">
      <c r="A17" s="1">
        <v>12</v>
      </c>
      <c r="B17" s="1">
        <v>5</v>
      </c>
      <c r="C17" s="1" t="s">
        <v>43</v>
      </c>
      <c r="D17" s="1" t="s">
        <v>26</v>
      </c>
      <c r="E17" s="3">
        <v>1</v>
      </c>
      <c r="F17" s="1">
        <v>1</v>
      </c>
      <c r="G17" s="1">
        <v>2</v>
      </c>
      <c r="H17" s="1"/>
      <c r="I17" s="2">
        <v>401.3</v>
      </c>
      <c r="J17" s="2">
        <v>389.7</v>
      </c>
      <c r="K17" s="2">
        <f t="shared" si="0"/>
        <v>395.5</v>
      </c>
      <c r="L17" s="4"/>
    </row>
    <row r="18" spans="1:12" x14ac:dyDescent="0.25">
      <c r="A18" s="1">
        <v>13</v>
      </c>
      <c r="B18" s="1">
        <v>14</v>
      </c>
      <c r="C18" s="1" t="s">
        <v>38</v>
      </c>
      <c r="D18" s="1" t="s">
        <v>22</v>
      </c>
      <c r="E18" s="3"/>
      <c r="F18" s="1"/>
      <c r="G18" s="1">
        <v>2</v>
      </c>
      <c r="H18" s="1"/>
      <c r="I18" s="2">
        <v>398.1</v>
      </c>
      <c r="J18" s="2">
        <v>389.4</v>
      </c>
      <c r="K18" s="2">
        <f t="shared" si="0"/>
        <v>393.75</v>
      </c>
      <c r="L18" s="4"/>
    </row>
    <row r="19" spans="1:12" x14ac:dyDescent="0.25">
      <c r="A19" s="1">
        <v>14</v>
      </c>
      <c r="B19" s="1">
        <v>17</v>
      </c>
      <c r="C19" s="1" t="s">
        <v>39</v>
      </c>
      <c r="D19" s="1" t="s">
        <v>22</v>
      </c>
      <c r="E19" s="3"/>
      <c r="F19" s="1">
        <v>1</v>
      </c>
      <c r="G19" s="1">
        <v>2</v>
      </c>
      <c r="H19" s="1"/>
      <c r="I19" s="2">
        <v>390.3</v>
      </c>
      <c r="J19" s="2">
        <v>396.4</v>
      </c>
      <c r="K19" s="2">
        <f t="shared" si="0"/>
        <v>393.35</v>
      </c>
      <c r="L19" s="4"/>
    </row>
    <row r="20" spans="1:12" x14ac:dyDescent="0.25">
      <c r="A20" s="1">
        <v>15</v>
      </c>
      <c r="B20" s="1">
        <v>9</v>
      </c>
      <c r="C20" s="1" t="s">
        <v>137</v>
      </c>
      <c r="D20" s="1" t="s">
        <v>28</v>
      </c>
      <c r="E20" s="3"/>
      <c r="F20" s="1">
        <v>1</v>
      </c>
      <c r="G20" s="1">
        <v>2</v>
      </c>
      <c r="H20" s="1"/>
      <c r="I20" s="2">
        <v>394.9</v>
      </c>
      <c r="J20" s="2">
        <v>390.3</v>
      </c>
      <c r="K20" s="2">
        <f t="shared" si="0"/>
        <v>392.6</v>
      </c>
      <c r="L20" s="4"/>
    </row>
    <row r="21" spans="1:12" x14ac:dyDescent="0.25">
      <c r="A21" s="1">
        <v>16</v>
      </c>
      <c r="B21" s="1">
        <v>10</v>
      </c>
      <c r="C21" s="1" t="s">
        <v>30</v>
      </c>
      <c r="D21" s="1" t="s">
        <v>23</v>
      </c>
      <c r="E21" s="3"/>
      <c r="F21" s="1">
        <v>1</v>
      </c>
      <c r="G21" s="1">
        <v>1</v>
      </c>
      <c r="H21" s="1"/>
      <c r="I21" s="2">
        <v>391.4</v>
      </c>
      <c r="J21" s="2"/>
      <c r="K21" s="2">
        <f t="shared" si="0"/>
        <v>391.4</v>
      </c>
      <c r="L21" s="4"/>
    </row>
    <row r="22" spans="1:12" x14ac:dyDescent="0.25">
      <c r="A22" s="1">
        <v>17</v>
      </c>
      <c r="B22" s="1">
        <v>18</v>
      </c>
      <c r="C22" s="1" t="s">
        <v>63</v>
      </c>
      <c r="D22" s="1" t="s">
        <v>28</v>
      </c>
      <c r="E22" s="3"/>
      <c r="F22" s="1"/>
      <c r="G22" s="1">
        <v>1</v>
      </c>
      <c r="H22" s="1"/>
      <c r="I22" s="2">
        <v>388.5</v>
      </c>
      <c r="J22" s="2"/>
      <c r="K22" s="2">
        <f t="shared" si="0"/>
        <v>388.5</v>
      </c>
      <c r="L22" s="4"/>
    </row>
    <row r="23" spans="1:12" x14ac:dyDescent="0.25">
      <c r="A23" s="1">
        <v>18</v>
      </c>
      <c r="B23" s="1">
        <v>11</v>
      </c>
      <c r="C23" s="1" t="s">
        <v>34</v>
      </c>
      <c r="D23" s="1" t="s">
        <v>27</v>
      </c>
      <c r="E23" s="3"/>
      <c r="F23" s="1">
        <v>1</v>
      </c>
      <c r="G23" s="1">
        <v>2</v>
      </c>
      <c r="H23" s="1"/>
      <c r="I23" s="2">
        <v>383.3</v>
      </c>
      <c r="J23" s="2">
        <v>392.2</v>
      </c>
      <c r="K23" s="2">
        <f t="shared" si="0"/>
        <v>387.75</v>
      </c>
      <c r="L23" s="4"/>
    </row>
    <row r="24" spans="1:12" x14ac:dyDescent="0.25">
      <c r="A24" s="1">
        <v>19</v>
      </c>
      <c r="B24" s="1"/>
      <c r="C24" s="1" t="s">
        <v>141</v>
      </c>
      <c r="D24" s="1" t="s">
        <v>19</v>
      </c>
      <c r="E24" s="3"/>
      <c r="F24" s="1">
        <v>1</v>
      </c>
      <c r="G24" s="1">
        <v>1</v>
      </c>
      <c r="H24" s="1"/>
      <c r="I24" s="6"/>
      <c r="J24" s="2">
        <v>384.3</v>
      </c>
      <c r="K24" s="2">
        <f t="shared" si="0"/>
        <v>384.3</v>
      </c>
      <c r="L24" s="4"/>
    </row>
    <row r="25" spans="1:12" x14ac:dyDescent="0.25">
      <c r="A25" s="1">
        <v>20</v>
      </c>
      <c r="B25" s="1">
        <v>16</v>
      </c>
      <c r="C25" s="1" t="s">
        <v>138</v>
      </c>
      <c r="D25" s="1" t="s">
        <v>133</v>
      </c>
      <c r="E25" s="3"/>
      <c r="F25" s="1"/>
      <c r="G25" s="1">
        <v>2</v>
      </c>
      <c r="H25" s="1"/>
      <c r="I25" s="2">
        <v>392.5</v>
      </c>
      <c r="J25" s="2">
        <v>375.4</v>
      </c>
      <c r="K25" s="2">
        <f t="shared" si="0"/>
        <v>383.95</v>
      </c>
      <c r="L25" s="4"/>
    </row>
    <row r="26" spans="1:12" x14ac:dyDescent="0.25">
      <c r="A26" s="1">
        <v>21</v>
      </c>
      <c r="B26" s="1">
        <v>19</v>
      </c>
      <c r="C26" s="1" t="s">
        <v>139</v>
      </c>
      <c r="D26" s="1" t="s">
        <v>133</v>
      </c>
      <c r="E26" s="3"/>
      <c r="F26" s="1"/>
      <c r="G26" s="1">
        <v>1</v>
      </c>
      <c r="H26" s="1"/>
      <c r="I26" s="2">
        <v>383.9</v>
      </c>
      <c r="J26" s="2"/>
      <c r="K26" s="2">
        <f t="shared" si="0"/>
        <v>383.9</v>
      </c>
      <c r="L26" s="4"/>
    </row>
    <row r="27" spans="1:12" x14ac:dyDescent="0.25">
      <c r="A27" s="1">
        <v>22</v>
      </c>
      <c r="B27" s="1">
        <v>21</v>
      </c>
      <c r="C27" s="1" t="s">
        <v>134</v>
      </c>
      <c r="D27" s="1" t="s">
        <v>19</v>
      </c>
      <c r="E27" s="3"/>
      <c r="F27" s="1"/>
      <c r="G27" s="1">
        <v>1</v>
      </c>
      <c r="H27" s="1"/>
      <c r="I27" s="2">
        <v>383.2</v>
      </c>
      <c r="J27" s="2"/>
      <c r="K27" s="2">
        <f t="shared" si="0"/>
        <v>383.2</v>
      </c>
      <c r="L27" s="4"/>
    </row>
    <row r="28" spans="1:12" x14ac:dyDescent="0.25">
      <c r="A28" s="1">
        <v>23</v>
      </c>
      <c r="B28" s="1">
        <v>20</v>
      </c>
      <c r="C28" s="1" t="s">
        <v>33</v>
      </c>
      <c r="D28" s="1" t="s">
        <v>27</v>
      </c>
      <c r="E28" s="3"/>
      <c r="F28" s="1"/>
      <c r="G28" s="1">
        <v>2</v>
      </c>
      <c r="H28" s="1"/>
      <c r="I28" s="2">
        <v>383.5</v>
      </c>
      <c r="J28" s="2">
        <v>382.7</v>
      </c>
      <c r="K28" s="2">
        <f t="shared" si="0"/>
        <v>383.1</v>
      </c>
      <c r="L28" s="4"/>
    </row>
    <row r="29" spans="1:12" x14ac:dyDescent="0.25">
      <c r="A29" s="1">
        <v>24</v>
      </c>
      <c r="B29" s="1"/>
      <c r="C29" s="1" t="s">
        <v>144</v>
      </c>
      <c r="D29" s="1" t="s">
        <v>133</v>
      </c>
      <c r="E29" s="3"/>
      <c r="F29" s="1"/>
      <c r="G29" s="1">
        <v>1</v>
      </c>
      <c r="H29" s="1"/>
      <c r="I29" s="4"/>
      <c r="J29" s="2">
        <v>381.7</v>
      </c>
      <c r="K29" s="2">
        <f t="shared" si="0"/>
        <v>381.7</v>
      </c>
      <c r="L29" s="4"/>
    </row>
    <row r="30" spans="1:12" x14ac:dyDescent="0.25">
      <c r="A30" s="1">
        <v>25</v>
      </c>
      <c r="B30" s="1">
        <v>23</v>
      </c>
      <c r="C30" s="1" t="s">
        <v>140</v>
      </c>
      <c r="D30" s="1" t="s">
        <v>133</v>
      </c>
      <c r="E30" s="3"/>
      <c r="F30" s="1"/>
      <c r="G30" s="1">
        <v>1</v>
      </c>
      <c r="H30" s="1"/>
      <c r="I30" s="2">
        <v>374.8</v>
      </c>
      <c r="J30" s="2"/>
      <c r="K30" s="2">
        <f t="shared" si="0"/>
        <v>374.8</v>
      </c>
      <c r="L30" s="4"/>
    </row>
    <row r="31" spans="1:12" x14ac:dyDescent="0.25">
      <c r="A31" s="1">
        <v>26</v>
      </c>
      <c r="B31" s="1">
        <v>22</v>
      </c>
      <c r="C31" s="1" t="s">
        <v>59</v>
      </c>
      <c r="D31" s="1" t="s">
        <v>23</v>
      </c>
      <c r="E31" s="3"/>
      <c r="F31" s="1"/>
      <c r="G31" s="1">
        <v>2</v>
      </c>
      <c r="H31" s="1"/>
      <c r="I31" s="2">
        <v>376.2</v>
      </c>
      <c r="J31" s="2">
        <v>373.4</v>
      </c>
      <c r="K31" s="2">
        <f t="shared" si="0"/>
        <v>374.79999999999995</v>
      </c>
      <c r="L31" s="4"/>
    </row>
    <row r="32" spans="1:12" x14ac:dyDescent="0.25">
      <c r="A32" s="1">
        <v>27</v>
      </c>
      <c r="B32" s="1">
        <v>24</v>
      </c>
      <c r="C32" s="1" t="s">
        <v>46</v>
      </c>
      <c r="D32" s="1" t="s">
        <v>28</v>
      </c>
      <c r="E32" s="3"/>
      <c r="F32" s="1"/>
      <c r="G32" s="1">
        <v>1</v>
      </c>
      <c r="H32" s="1"/>
      <c r="I32" s="2">
        <v>372.6</v>
      </c>
      <c r="J32" s="2"/>
      <c r="K32" s="2">
        <f t="shared" si="0"/>
        <v>372.6</v>
      </c>
      <c r="L32" s="4"/>
    </row>
    <row r="33" spans="1:12" x14ac:dyDescent="0.25">
      <c r="A33" s="1">
        <v>29</v>
      </c>
      <c r="B33" s="1">
        <v>12</v>
      </c>
      <c r="C33" s="1" t="s">
        <v>136</v>
      </c>
      <c r="D33" s="1" t="s">
        <v>27</v>
      </c>
      <c r="E33" s="3"/>
      <c r="F33" s="1">
        <v>1</v>
      </c>
      <c r="G33" s="1">
        <v>1</v>
      </c>
      <c r="H33" s="1"/>
      <c r="I33" s="2">
        <v>370.1</v>
      </c>
      <c r="J33" s="2"/>
      <c r="K33" s="2">
        <f t="shared" si="0"/>
        <v>370.1</v>
      </c>
      <c r="L33" s="4"/>
    </row>
    <row r="34" spans="1:12" x14ac:dyDescent="0.25">
      <c r="A34" s="1">
        <v>17</v>
      </c>
      <c r="B34" s="1">
        <v>25</v>
      </c>
      <c r="C34" s="1" t="s">
        <v>135</v>
      </c>
      <c r="D34" s="1" t="s">
        <v>23</v>
      </c>
      <c r="E34" s="3"/>
      <c r="F34" s="1">
        <v>1</v>
      </c>
      <c r="G34" s="1">
        <v>2</v>
      </c>
      <c r="H34" s="1"/>
      <c r="I34" s="2">
        <v>367.1</v>
      </c>
      <c r="J34" s="2">
        <v>362.6</v>
      </c>
      <c r="K34" s="2">
        <f t="shared" si="0"/>
        <v>364.85</v>
      </c>
    </row>
    <row r="35" spans="1:12" x14ac:dyDescent="0.25">
      <c r="A35" s="1">
        <v>30</v>
      </c>
      <c r="B35" s="1"/>
      <c r="C35" s="1" t="s">
        <v>143</v>
      </c>
      <c r="D35" s="1" t="s">
        <v>27</v>
      </c>
      <c r="E35" s="3"/>
      <c r="F35" s="1"/>
      <c r="G35" s="1">
        <v>1</v>
      </c>
      <c r="H35" s="1"/>
      <c r="I35" s="4"/>
      <c r="J35" s="2">
        <v>350.8</v>
      </c>
      <c r="K35" s="2">
        <f t="shared" si="0"/>
        <v>350.8</v>
      </c>
    </row>
    <row r="36" spans="1:12" x14ac:dyDescent="0.25">
      <c r="A36" s="1">
        <v>31</v>
      </c>
      <c r="B36" s="1"/>
      <c r="C36" s="1" t="s">
        <v>40</v>
      </c>
      <c r="D36" s="1" t="s">
        <v>22</v>
      </c>
      <c r="E36" s="3"/>
      <c r="F36" s="1"/>
      <c r="G36" s="1">
        <v>1</v>
      </c>
      <c r="H36" s="1"/>
      <c r="I36" s="2"/>
      <c r="J36" s="2">
        <v>346.9</v>
      </c>
      <c r="K36" s="2">
        <f t="shared" si="0"/>
        <v>346.9</v>
      </c>
    </row>
    <row r="37" spans="1:12" x14ac:dyDescent="0.25">
      <c r="A37" s="1"/>
      <c r="B37" s="1"/>
      <c r="C37" s="1"/>
      <c r="D37" s="1"/>
      <c r="E37" s="3"/>
      <c r="F37" s="1"/>
      <c r="G37" s="1"/>
      <c r="H37" s="1"/>
      <c r="I37" s="6"/>
      <c r="J37" s="2"/>
      <c r="K37" s="2"/>
    </row>
    <row r="38" spans="1:12" x14ac:dyDescent="0.25">
      <c r="A38" s="1"/>
      <c r="B38" s="1"/>
      <c r="C38" s="1"/>
      <c r="D38" s="1"/>
      <c r="E38" s="3"/>
      <c r="F38" s="1"/>
      <c r="G38" s="1"/>
      <c r="H38" s="1"/>
      <c r="I38" s="2"/>
      <c r="J38" s="2"/>
      <c r="K38" s="2"/>
    </row>
    <row r="39" spans="1:12" x14ac:dyDescent="0.25">
      <c r="A39" s="1"/>
      <c r="B39" s="1"/>
      <c r="C39" s="1"/>
      <c r="D39" s="1"/>
      <c r="E39" s="3"/>
      <c r="F39" s="1"/>
      <c r="G39" s="1"/>
      <c r="H39" s="1"/>
      <c r="I39" s="6"/>
      <c r="J39" s="2"/>
      <c r="K39" s="2"/>
    </row>
    <row r="40" spans="1:12" x14ac:dyDescent="0.25">
      <c r="A40" s="1"/>
      <c r="B40" s="1"/>
      <c r="C40" s="1"/>
      <c r="D40" s="1"/>
      <c r="E40" s="3"/>
      <c r="F40" s="1"/>
      <c r="G40" s="1"/>
      <c r="H40" s="1"/>
      <c r="I40" s="2"/>
      <c r="J40" s="2"/>
      <c r="K40" s="2"/>
    </row>
    <row r="41" spans="1:12" x14ac:dyDescent="0.25">
      <c r="A41" s="1"/>
      <c r="B41" s="1"/>
      <c r="C41" s="1"/>
      <c r="D41" s="1"/>
      <c r="E41" s="3"/>
      <c r="F41" s="1"/>
      <c r="G41" s="1"/>
      <c r="H41" s="1"/>
      <c r="I41" s="2"/>
      <c r="J41" s="2"/>
      <c r="K41" s="2"/>
    </row>
    <row r="42" spans="1:12" x14ac:dyDescent="0.25">
      <c r="A42" s="1"/>
      <c r="B42" s="1"/>
      <c r="C42" s="1"/>
      <c r="D42" s="1"/>
      <c r="E42" s="3"/>
      <c r="F42" s="1"/>
      <c r="G42" s="1"/>
      <c r="H42" s="1"/>
      <c r="I42" s="6"/>
      <c r="J42" s="2"/>
      <c r="K42" s="2"/>
    </row>
    <row r="43" spans="1:12" x14ac:dyDescent="0.25">
      <c r="A43" s="1"/>
      <c r="B43" s="1"/>
      <c r="C43" s="1"/>
      <c r="D43" s="1"/>
      <c r="E43" s="3"/>
      <c r="F43" s="1"/>
      <c r="G43" s="1"/>
      <c r="H43" s="1"/>
      <c r="I43" s="6"/>
      <c r="J43" s="2"/>
      <c r="K43" s="2"/>
    </row>
    <row r="44" spans="1:12" x14ac:dyDescent="0.25">
      <c r="A44" s="1"/>
      <c r="B44" s="1"/>
      <c r="C44" s="1"/>
      <c r="D44" s="1"/>
      <c r="E44" s="3"/>
      <c r="F44" s="1"/>
      <c r="G44" s="1"/>
      <c r="H44" s="1"/>
      <c r="I44" s="6"/>
      <c r="J44" s="2"/>
      <c r="K44" s="2"/>
    </row>
    <row r="45" spans="1:12" x14ac:dyDescent="0.25">
      <c r="C45" s="1"/>
      <c r="D45" s="1"/>
    </row>
  </sheetData>
  <mergeCells count="3">
    <mergeCell ref="A1:K1"/>
    <mergeCell ref="A2:K2"/>
    <mergeCell ref="A3:K3"/>
  </mergeCells>
  <dataValidations count="1">
    <dataValidation type="list" allowBlank="1" showInputMessage="1" showErrorMessage="1" sqref="D6:D44">
      <formula1>Vereinsnamen</formula1>
    </dataValidation>
  </dataValidations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="80" zoomScaleNormal="80" workbookViewId="0">
      <selection activeCell="C6" sqref="C6:J36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20.5703125" bestFit="1" customWidth="1"/>
    <col min="5" max="6" width="11.7109375" bestFit="1" customWidth="1"/>
    <col min="7" max="7" width="12.140625" bestFit="1" customWidth="1"/>
    <col min="8" max="10" width="10.85546875" bestFit="1" customWidth="1"/>
    <col min="11" max="11" width="10.7109375" customWidth="1"/>
  </cols>
  <sheetData>
    <row r="1" spans="1:12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"/>
    </row>
    <row r="2" spans="1:12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5"/>
    </row>
    <row r="3" spans="1:12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5"/>
    </row>
    <row r="5" spans="1:12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69</v>
      </c>
      <c r="F5" s="1" t="s">
        <v>6</v>
      </c>
      <c r="G5" s="1" t="s">
        <v>7</v>
      </c>
      <c r="H5" s="1" t="s">
        <v>107</v>
      </c>
      <c r="I5" s="1" t="s">
        <v>108</v>
      </c>
      <c r="J5" s="1" t="s">
        <v>110</v>
      </c>
      <c r="K5" s="1" t="s">
        <v>109</v>
      </c>
    </row>
    <row r="6" spans="1:12" x14ac:dyDescent="0.25">
      <c r="A6" s="1">
        <v>1</v>
      </c>
      <c r="B6" s="1">
        <v>2</v>
      </c>
      <c r="C6" s="1" t="s">
        <v>60</v>
      </c>
      <c r="D6" s="1" t="s">
        <v>26</v>
      </c>
      <c r="E6" s="3">
        <v>3</v>
      </c>
      <c r="F6" s="1">
        <v>3</v>
      </c>
      <c r="G6" s="1">
        <v>3</v>
      </c>
      <c r="H6" s="2">
        <v>403.6</v>
      </c>
      <c r="I6" s="2">
        <v>409.1</v>
      </c>
      <c r="J6" s="2">
        <v>408.3</v>
      </c>
      <c r="K6" s="2">
        <f>AVERAGE(Tabelle3.Runde[[#This Row],[1.Rd]:[3.Rd]])</f>
        <v>407</v>
      </c>
      <c r="L6" s="4"/>
    </row>
    <row r="7" spans="1:12" x14ac:dyDescent="0.25">
      <c r="A7" s="1">
        <v>2</v>
      </c>
      <c r="B7" s="1">
        <v>3</v>
      </c>
      <c r="C7" s="1" t="s">
        <v>44</v>
      </c>
      <c r="D7" s="1" t="s">
        <v>28</v>
      </c>
      <c r="E7" s="3">
        <v>3</v>
      </c>
      <c r="F7" s="1">
        <v>2</v>
      </c>
      <c r="G7" s="1">
        <v>3</v>
      </c>
      <c r="H7" s="2">
        <v>409.6</v>
      </c>
      <c r="I7" s="2">
        <v>402.9</v>
      </c>
      <c r="J7" s="2">
        <v>400.8</v>
      </c>
      <c r="K7" s="2">
        <f>AVERAGE(Tabelle3.Runde[[#This Row],[1.Rd]:[3.Rd]])</f>
        <v>404.43333333333334</v>
      </c>
      <c r="L7" s="4"/>
    </row>
    <row r="8" spans="1:12" x14ac:dyDescent="0.25">
      <c r="A8" s="1">
        <v>3</v>
      </c>
      <c r="B8" s="1">
        <v>1</v>
      </c>
      <c r="C8" s="1" t="s">
        <v>50</v>
      </c>
      <c r="D8" s="1" t="s">
        <v>19</v>
      </c>
      <c r="E8" s="3">
        <v>2</v>
      </c>
      <c r="F8" s="1">
        <v>2</v>
      </c>
      <c r="G8" s="1">
        <v>3</v>
      </c>
      <c r="H8" s="2">
        <v>406.8</v>
      </c>
      <c r="I8" s="2">
        <v>406.8</v>
      </c>
      <c r="J8" s="2">
        <v>397.8</v>
      </c>
      <c r="K8" s="2">
        <f>AVERAGE(Tabelle3.Runde[[#This Row],[1.Rd]:[3.Rd]])</f>
        <v>403.8</v>
      </c>
      <c r="L8" s="4"/>
    </row>
    <row r="9" spans="1:12" x14ac:dyDescent="0.25">
      <c r="A9" s="1">
        <v>4</v>
      </c>
      <c r="B9" s="1">
        <v>6</v>
      </c>
      <c r="C9" s="1" t="s">
        <v>36</v>
      </c>
      <c r="D9" s="1" t="s">
        <v>25</v>
      </c>
      <c r="E9" s="3">
        <v>3</v>
      </c>
      <c r="F9" s="1">
        <v>2</v>
      </c>
      <c r="G9" s="1">
        <v>3</v>
      </c>
      <c r="H9" s="2">
        <v>402.7</v>
      </c>
      <c r="I9" s="2">
        <v>404.2</v>
      </c>
      <c r="J9" s="2">
        <v>404.3</v>
      </c>
      <c r="K9" s="2">
        <f>AVERAGE(Tabelle3.Runde[[#This Row],[1.Rd]:[3.Rd]])</f>
        <v>403.73333333333335</v>
      </c>
      <c r="L9" s="4"/>
    </row>
    <row r="10" spans="1:12" x14ac:dyDescent="0.25">
      <c r="A10" s="1">
        <v>5</v>
      </c>
      <c r="B10" s="1">
        <v>4</v>
      </c>
      <c r="C10" s="1" t="s">
        <v>29</v>
      </c>
      <c r="D10" s="1" t="s">
        <v>23</v>
      </c>
      <c r="E10" s="3">
        <v>1</v>
      </c>
      <c r="F10" s="1">
        <v>1</v>
      </c>
      <c r="G10" s="1">
        <v>2</v>
      </c>
      <c r="H10" s="6"/>
      <c r="I10" s="2">
        <v>404</v>
      </c>
      <c r="J10" s="2">
        <v>402.9</v>
      </c>
      <c r="K10" s="2">
        <f>AVERAGE(Tabelle3.Runde[[#This Row],[1.Rd]:[3.Rd]])</f>
        <v>403.45</v>
      </c>
      <c r="L10" s="4"/>
    </row>
    <row r="11" spans="1:12" x14ac:dyDescent="0.25">
      <c r="A11" s="1">
        <v>6</v>
      </c>
      <c r="B11" s="1">
        <v>5</v>
      </c>
      <c r="C11" s="1" t="s">
        <v>37</v>
      </c>
      <c r="D11" s="1" t="s">
        <v>25</v>
      </c>
      <c r="E11" s="3">
        <v>3</v>
      </c>
      <c r="F11" s="1">
        <v>3</v>
      </c>
      <c r="G11" s="1">
        <v>3</v>
      </c>
      <c r="H11" s="2">
        <v>401.2</v>
      </c>
      <c r="I11" s="2">
        <v>406.3</v>
      </c>
      <c r="J11" s="2">
        <v>401.6</v>
      </c>
      <c r="K11" s="2">
        <f>AVERAGE(Tabelle3.Runde[[#This Row],[1.Rd]:[3.Rd]])</f>
        <v>403.0333333333333</v>
      </c>
      <c r="L11" s="4"/>
    </row>
    <row r="12" spans="1:12" x14ac:dyDescent="0.25">
      <c r="A12" s="1">
        <v>7</v>
      </c>
      <c r="B12" s="1">
        <v>7</v>
      </c>
      <c r="C12" s="1" t="s">
        <v>42</v>
      </c>
      <c r="D12" s="1" t="s">
        <v>26</v>
      </c>
      <c r="E12" s="3">
        <v>1</v>
      </c>
      <c r="F12" s="1">
        <v>2</v>
      </c>
      <c r="G12" s="1">
        <v>2</v>
      </c>
      <c r="H12" s="6"/>
      <c r="I12" s="2">
        <v>399.7</v>
      </c>
      <c r="J12" s="2">
        <v>400.8</v>
      </c>
      <c r="K12" s="2">
        <f>AVERAGE(Tabelle3.Runde[[#This Row],[1.Rd]:[3.Rd]])</f>
        <v>400.25</v>
      </c>
      <c r="L12" s="4"/>
    </row>
    <row r="13" spans="1:12" x14ac:dyDescent="0.25">
      <c r="A13" s="1">
        <v>8</v>
      </c>
      <c r="B13" s="1">
        <v>8</v>
      </c>
      <c r="C13" s="1" t="s">
        <v>51</v>
      </c>
      <c r="D13" s="1" t="s">
        <v>19</v>
      </c>
      <c r="E13" s="3">
        <v>2</v>
      </c>
      <c r="F13" s="1">
        <v>3</v>
      </c>
      <c r="G13" s="1">
        <v>3</v>
      </c>
      <c r="H13" s="2">
        <v>400</v>
      </c>
      <c r="I13" s="2">
        <v>396.7</v>
      </c>
      <c r="J13" s="2">
        <v>403.4</v>
      </c>
      <c r="K13" s="2">
        <f>AVERAGE(Tabelle3.Runde[[#This Row],[1.Rd]:[3.Rd]])</f>
        <v>400.0333333333333</v>
      </c>
      <c r="L13" s="4"/>
    </row>
    <row r="14" spans="1:12" x14ac:dyDescent="0.25">
      <c r="A14" s="1">
        <v>9</v>
      </c>
      <c r="B14" s="1">
        <v>12</v>
      </c>
      <c r="C14" s="1" t="s">
        <v>43</v>
      </c>
      <c r="D14" s="1" t="s">
        <v>26</v>
      </c>
      <c r="E14" s="3">
        <v>2</v>
      </c>
      <c r="F14" s="1">
        <v>2</v>
      </c>
      <c r="G14" s="1">
        <v>3</v>
      </c>
      <c r="H14" s="2">
        <v>401.3</v>
      </c>
      <c r="I14" s="2">
        <v>389.7</v>
      </c>
      <c r="J14" s="2">
        <v>402.6</v>
      </c>
      <c r="K14" s="2">
        <f>AVERAGE(Tabelle3.Runde[[#This Row],[1.Rd]:[3.Rd]])</f>
        <v>397.86666666666662</v>
      </c>
      <c r="L14" s="4"/>
    </row>
    <row r="15" spans="1:12" x14ac:dyDescent="0.25">
      <c r="A15" s="1">
        <v>10</v>
      </c>
      <c r="B15" s="1">
        <v>9</v>
      </c>
      <c r="C15" s="1" t="s">
        <v>41</v>
      </c>
      <c r="D15" s="1" t="s">
        <v>26</v>
      </c>
      <c r="E15" s="3"/>
      <c r="F15" s="1">
        <v>1</v>
      </c>
      <c r="G15" s="1">
        <v>1</v>
      </c>
      <c r="H15" s="2">
        <v>397.7</v>
      </c>
      <c r="I15" s="2"/>
      <c r="J15" s="2"/>
      <c r="K15" s="2">
        <f>AVERAGE(Tabelle3.Runde[[#This Row],[1.Rd]:[3.Rd]])</f>
        <v>397.7</v>
      </c>
      <c r="L15" s="4"/>
    </row>
    <row r="16" spans="1:12" x14ac:dyDescent="0.25">
      <c r="A16" s="1">
        <v>11</v>
      </c>
      <c r="B16" s="1">
        <v>11</v>
      </c>
      <c r="C16" s="1" t="s">
        <v>62</v>
      </c>
      <c r="D16" s="1" t="s">
        <v>28</v>
      </c>
      <c r="E16" s="3"/>
      <c r="F16" s="1">
        <v>2</v>
      </c>
      <c r="G16" s="1">
        <v>3</v>
      </c>
      <c r="H16" s="2">
        <v>394.8</v>
      </c>
      <c r="I16" s="2">
        <v>397</v>
      </c>
      <c r="J16" s="2">
        <v>398.7</v>
      </c>
      <c r="K16" s="2">
        <f>AVERAGE(Tabelle3.Runde[[#This Row],[1.Rd]:[3.Rd]])</f>
        <v>396.83333333333331</v>
      </c>
      <c r="L16" s="4"/>
    </row>
    <row r="17" spans="1:12" x14ac:dyDescent="0.25">
      <c r="A17" s="1">
        <v>12</v>
      </c>
      <c r="B17" s="1">
        <v>13</v>
      </c>
      <c r="C17" s="1" t="s">
        <v>38</v>
      </c>
      <c r="D17" s="1" t="s">
        <v>22</v>
      </c>
      <c r="E17" s="3">
        <v>1</v>
      </c>
      <c r="F17" s="1">
        <v>1</v>
      </c>
      <c r="G17" s="1">
        <v>3</v>
      </c>
      <c r="H17" s="2">
        <v>398.1</v>
      </c>
      <c r="I17" s="2">
        <v>389.4</v>
      </c>
      <c r="J17" s="2">
        <v>401.5</v>
      </c>
      <c r="K17" s="2">
        <f>AVERAGE(Tabelle3.Runde[[#This Row],[1.Rd]:[3.Rd]])</f>
        <v>396.33333333333331</v>
      </c>
      <c r="L17" s="4"/>
    </row>
    <row r="18" spans="1:12" x14ac:dyDescent="0.25">
      <c r="A18" s="1">
        <v>13</v>
      </c>
      <c r="B18" s="1">
        <v>10</v>
      </c>
      <c r="C18" s="1" t="s">
        <v>120</v>
      </c>
      <c r="D18" s="1" t="s">
        <v>25</v>
      </c>
      <c r="E18" s="3"/>
      <c r="F18" s="1">
        <v>2</v>
      </c>
      <c r="G18" s="1">
        <v>3</v>
      </c>
      <c r="H18" s="2">
        <v>398</v>
      </c>
      <c r="I18" s="2">
        <v>394.1</v>
      </c>
      <c r="J18" s="2">
        <v>393.7</v>
      </c>
      <c r="K18" s="2">
        <f>AVERAGE(Tabelle3.Runde[[#This Row],[1.Rd]:[3.Rd]])</f>
        <v>395.26666666666665</v>
      </c>
      <c r="L18" s="4"/>
    </row>
    <row r="19" spans="1:12" x14ac:dyDescent="0.25">
      <c r="A19" s="1">
        <v>14</v>
      </c>
      <c r="B19" s="1">
        <v>14</v>
      </c>
      <c r="C19" s="1" t="s">
        <v>39</v>
      </c>
      <c r="D19" s="1" t="s">
        <v>22</v>
      </c>
      <c r="E19" s="3"/>
      <c r="F19" s="1">
        <v>1</v>
      </c>
      <c r="G19" s="1">
        <v>3</v>
      </c>
      <c r="H19" s="2">
        <v>390.3</v>
      </c>
      <c r="I19" s="2">
        <v>396.4</v>
      </c>
      <c r="J19" s="2">
        <v>388.2</v>
      </c>
      <c r="K19" s="2">
        <f>AVERAGE(Tabelle3.Runde[[#This Row],[1.Rd]:[3.Rd]])</f>
        <v>391.63333333333338</v>
      </c>
      <c r="L19" s="4"/>
    </row>
    <row r="20" spans="1:12" x14ac:dyDescent="0.25">
      <c r="A20" s="1">
        <v>15</v>
      </c>
      <c r="B20" s="1">
        <v>16</v>
      </c>
      <c r="C20" s="1" t="s">
        <v>30</v>
      </c>
      <c r="D20" s="1" t="s">
        <v>23</v>
      </c>
      <c r="E20" s="3"/>
      <c r="F20" s="1">
        <v>1</v>
      </c>
      <c r="G20" s="1">
        <v>1</v>
      </c>
      <c r="H20" s="2">
        <v>391.4</v>
      </c>
      <c r="I20" s="2"/>
      <c r="J20" s="2"/>
      <c r="K20" s="2">
        <f>AVERAGE(Tabelle3.Runde[[#This Row],[1.Rd]:[3.Rd]])</f>
        <v>391.4</v>
      </c>
      <c r="L20" s="4"/>
    </row>
    <row r="21" spans="1:12" x14ac:dyDescent="0.25">
      <c r="A21" s="1">
        <v>16</v>
      </c>
      <c r="B21" s="1">
        <v>15</v>
      </c>
      <c r="C21" s="1" t="s">
        <v>137</v>
      </c>
      <c r="D21" s="1" t="s">
        <v>28</v>
      </c>
      <c r="E21" s="3"/>
      <c r="F21" s="1">
        <v>1</v>
      </c>
      <c r="G21" s="1">
        <v>3</v>
      </c>
      <c r="H21" s="2">
        <v>394.9</v>
      </c>
      <c r="I21" s="2">
        <v>390.3</v>
      </c>
      <c r="J21" s="2">
        <v>388</v>
      </c>
      <c r="K21" s="2">
        <f>AVERAGE(Tabelle3.Runde[[#This Row],[1.Rd]:[3.Rd]])</f>
        <v>391.06666666666666</v>
      </c>
      <c r="L21" s="4"/>
    </row>
    <row r="22" spans="1:12" x14ac:dyDescent="0.25">
      <c r="A22" s="1">
        <v>17</v>
      </c>
      <c r="B22" s="1">
        <v>18</v>
      </c>
      <c r="C22" s="1" t="s">
        <v>34</v>
      </c>
      <c r="D22" s="1" t="s">
        <v>27</v>
      </c>
      <c r="E22" s="3"/>
      <c r="F22" s="1">
        <v>1</v>
      </c>
      <c r="G22" s="1">
        <v>3</v>
      </c>
      <c r="H22" s="2">
        <v>383.3</v>
      </c>
      <c r="I22" s="2">
        <v>392.2</v>
      </c>
      <c r="J22" s="2">
        <v>393.8</v>
      </c>
      <c r="K22" s="2">
        <f>AVERAGE(Tabelle3.Runde[[#This Row],[1.Rd]:[3.Rd]])</f>
        <v>389.76666666666665</v>
      </c>
      <c r="L22" s="4"/>
    </row>
    <row r="23" spans="1:12" x14ac:dyDescent="0.25">
      <c r="A23" s="1">
        <v>18</v>
      </c>
      <c r="B23" s="1">
        <v>17</v>
      </c>
      <c r="C23" s="1" t="s">
        <v>63</v>
      </c>
      <c r="D23" s="1" t="s">
        <v>28</v>
      </c>
      <c r="E23" s="3"/>
      <c r="F23" s="1"/>
      <c r="G23" s="1">
        <v>1</v>
      </c>
      <c r="H23" s="2">
        <v>388.5</v>
      </c>
      <c r="I23" s="2"/>
      <c r="J23" s="2"/>
      <c r="K23" s="2">
        <f>AVERAGE(Tabelle3.Runde[[#This Row],[1.Rd]:[3.Rd]])</f>
        <v>388.5</v>
      </c>
      <c r="L23" s="4"/>
    </row>
    <row r="24" spans="1:12" x14ac:dyDescent="0.25">
      <c r="A24" s="1">
        <v>19</v>
      </c>
      <c r="B24" s="1">
        <v>23</v>
      </c>
      <c r="C24" s="1" t="s">
        <v>33</v>
      </c>
      <c r="D24" s="1" t="s">
        <v>27</v>
      </c>
      <c r="E24" s="3"/>
      <c r="F24" s="1"/>
      <c r="G24" s="1">
        <v>3</v>
      </c>
      <c r="H24" s="2">
        <v>383.5</v>
      </c>
      <c r="I24" s="2">
        <v>382.7</v>
      </c>
      <c r="J24" s="2">
        <v>396</v>
      </c>
      <c r="K24" s="2">
        <f>AVERAGE(Tabelle3.Runde[[#This Row],[1.Rd]:[3.Rd]])</f>
        <v>387.40000000000003</v>
      </c>
      <c r="L24" s="4"/>
    </row>
    <row r="25" spans="1:12" x14ac:dyDescent="0.25">
      <c r="A25" s="1">
        <v>20</v>
      </c>
      <c r="B25" s="1">
        <v>24</v>
      </c>
      <c r="C25" s="1" t="s">
        <v>144</v>
      </c>
      <c r="D25" s="1" t="s">
        <v>133</v>
      </c>
      <c r="E25" s="3"/>
      <c r="F25" s="1"/>
      <c r="G25" s="1">
        <v>2</v>
      </c>
      <c r="H25" s="4"/>
      <c r="I25" s="2">
        <v>381.7</v>
      </c>
      <c r="J25" s="2">
        <v>390.4</v>
      </c>
      <c r="K25" s="2">
        <f>AVERAGE(Tabelle3.Runde[[#This Row],[1.Rd]:[3.Rd]])</f>
        <v>386.04999999999995</v>
      </c>
      <c r="L25" s="4"/>
    </row>
    <row r="26" spans="1:12" x14ac:dyDescent="0.25">
      <c r="A26" s="1">
        <v>21</v>
      </c>
      <c r="B26" s="1">
        <v>19</v>
      </c>
      <c r="C26" s="1" t="s">
        <v>141</v>
      </c>
      <c r="D26" s="1" t="s">
        <v>19</v>
      </c>
      <c r="E26" s="3"/>
      <c r="F26" s="1">
        <v>2</v>
      </c>
      <c r="G26" s="1">
        <v>2</v>
      </c>
      <c r="H26" s="6"/>
      <c r="I26" s="2">
        <v>384.3</v>
      </c>
      <c r="J26" s="2">
        <v>384.5</v>
      </c>
      <c r="K26" s="2">
        <f>AVERAGE(Tabelle3.Runde[[#This Row],[1.Rd]:[3.Rd]])</f>
        <v>384.4</v>
      </c>
      <c r="L26" s="4"/>
    </row>
    <row r="27" spans="1:12" x14ac:dyDescent="0.25">
      <c r="A27" s="1">
        <v>22</v>
      </c>
      <c r="B27" s="1">
        <v>21</v>
      </c>
      <c r="C27" s="1" t="s">
        <v>139</v>
      </c>
      <c r="D27" s="1" t="s">
        <v>133</v>
      </c>
      <c r="E27" s="3"/>
      <c r="F27" s="1"/>
      <c r="G27" s="1">
        <v>1</v>
      </c>
      <c r="H27" s="2">
        <v>383.9</v>
      </c>
      <c r="I27" s="2"/>
      <c r="J27" s="2"/>
      <c r="K27" s="2">
        <f>AVERAGE(Tabelle3.Runde[[#This Row],[1.Rd]:[3.Rd]])</f>
        <v>383.9</v>
      </c>
      <c r="L27" s="4"/>
    </row>
    <row r="28" spans="1:12" x14ac:dyDescent="0.25">
      <c r="A28" s="1">
        <v>23</v>
      </c>
      <c r="B28" s="1">
        <v>22</v>
      </c>
      <c r="C28" s="1" t="s">
        <v>134</v>
      </c>
      <c r="D28" s="1" t="s">
        <v>19</v>
      </c>
      <c r="E28" s="3"/>
      <c r="F28" s="1"/>
      <c r="G28" s="1">
        <v>1</v>
      </c>
      <c r="H28" s="2">
        <v>383.2</v>
      </c>
      <c r="I28" s="2"/>
      <c r="J28" s="2"/>
      <c r="K28" s="2">
        <f>AVERAGE(Tabelle3.Runde[[#This Row],[1.Rd]:[3.Rd]])</f>
        <v>383.2</v>
      </c>
      <c r="L28" s="4"/>
    </row>
    <row r="29" spans="1:12" x14ac:dyDescent="0.25">
      <c r="A29" s="1">
        <v>24</v>
      </c>
      <c r="B29" s="1">
        <v>20</v>
      </c>
      <c r="C29" s="1" t="s">
        <v>138</v>
      </c>
      <c r="D29" s="1" t="s">
        <v>133</v>
      </c>
      <c r="E29" s="3"/>
      <c r="F29" s="1"/>
      <c r="G29" s="1">
        <v>3</v>
      </c>
      <c r="H29" s="2">
        <v>392.5</v>
      </c>
      <c r="I29" s="2">
        <v>375.4</v>
      </c>
      <c r="J29" s="2">
        <v>380.9</v>
      </c>
      <c r="K29" s="2">
        <f>AVERAGE(Tabelle3.Runde[[#This Row],[1.Rd]:[3.Rd]])</f>
        <v>382.93333333333334</v>
      </c>
      <c r="L29" s="4"/>
    </row>
    <row r="30" spans="1:12" x14ac:dyDescent="0.25">
      <c r="A30" s="1">
        <v>25</v>
      </c>
      <c r="B30" s="1">
        <v>25</v>
      </c>
      <c r="C30" s="1" t="s">
        <v>140</v>
      </c>
      <c r="D30" s="1" t="s">
        <v>133</v>
      </c>
      <c r="E30" s="3"/>
      <c r="F30" s="1"/>
      <c r="G30" s="1">
        <v>2</v>
      </c>
      <c r="H30" s="2">
        <v>374.8</v>
      </c>
      <c r="I30" s="2"/>
      <c r="J30" s="2">
        <v>386.4</v>
      </c>
      <c r="K30" s="2">
        <f>AVERAGE(Tabelle3.Runde[[#This Row],[1.Rd]:[3.Rd]])</f>
        <v>380.6</v>
      </c>
      <c r="L30" s="4"/>
    </row>
    <row r="31" spans="1:12" x14ac:dyDescent="0.25">
      <c r="A31" s="1">
        <v>26</v>
      </c>
      <c r="B31" s="1">
        <v>26</v>
      </c>
      <c r="C31" s="1" t="s">
        <v>59</v>
      </c>
      <c r="D31" s="1" t="s">
        <v>23</v>
      </c>
      <c r="E31" s="3"/>
      <c r="F31" s="1"/>
      <c r="G31" s="1">
        <v>3</v>
      </c>
      <c r="H31" s="2">
        <v>376.2</v>
      </c>
      <c r="I31" s="2">
        <v>373.4</v>
      </c>
      <c r="J31" s="2">
        <v>385.7</v>
      </c>
      <c r="K31" s="2">
        <f>AVERAGE(Tabelle3.Runde[[#This Row],[1.Rd]:[3.Rd]])</f>
        <v>378.43333333333334</v>
      </c>
      <c r="L31" s="4"/>
    </row>
    <row r="32" spans="1:12" x14ac:dyDescent="0.25">
      <c r="A32" s="1">
        <v>27</v>
      </c>
      <c r="B32" s="1">
        <v>27</v>
      </c>
      <c r="C32" s="1" t="s">
        <v>46</v>
      </c>
      <c r="D32" s="1" t="s">
        <v>28</v>
      </c>
      <c r="E32" s="3"/>
      <c r="F32" s="1"/>
      <c r="G32" s="1">
        <v>1</v>
      </c>
      <c r="H32" s="2">
        <v>372.6</v>
      </c>
      <c r="I32" s="2"/>
      <c r="J32" s="2"/>
      <c r="K32" s="2">
        <f>AVERAGE(Tabelle3.Runde[[#This Row],[1.Rd]:[3.Rd]])</f>
        <v>372.6</v>
      </c>
      <c r="L32" s="4"/>
    </row>
    <row r="33" spans="1:12" x14ac:dyDescent="0.25">
      <c r="A33" s="1">
        <v>28</v>
      </c>
      <c r="B33" s="1">
        <v>28</v>
      </c>
      <c r="C33" s="1" t="s">
        <v>136</v>
      </c>
      <c r="D33" s="1" t="s">
        <v>27</v>
      </c>
      <c r="E33" s="3"/>
      <c r="F33" s="1">
        <v>1</v>
      </c>
      <c r="G33" s="1">
        <v>1</v>
      </c>
      <c r="H33" s="2">
        <v>370.1</v>
      </c>
      <c r="I33" s="2"/>
      <c r="J33" s="2"/>
      <c r="K33" s="2">
        <f>AVERAGE(Tabelle3.Runde[[#This Row],[1.Rd]:[3.Rd]])</f>
        <v>370.1</v>
      </c>
      <c r="L33" s="4"/>
    </row>
    <row r="34" spans="1:12" x14ac:dyDescent="0.25">
      <c r="A34" s="1">
        <v>29</v>
      </c>
      <c r="B34" s="1">
        <v>29</v>
      </c>
      <c r="C34" s="1" t="s">
        <v>135</v>
      </c>
      <c r="D34" s="1" t="s">
        <v>23</v>
      </c>
      <c r="E34" s="3"/>
      <c r="F34" s="1">
        <v>1</v>
      </c>
      <c r="G34" s="1">
        <v>3</v>
      </c>
      <c r="H34" s="2">
        <v>367.1</v>
      </c>
      <c r="I34" s="2">
        <v>362.6</v>
      </c>
      <c r="J34" s="2">
        <v>376.6</v>
      </c>
      <c r="K34" s="2">
        <f>AVERAGE(Tabelle3.Runde[[#This Row],[1.Rd]:[3.Rd]])</f>
        <v>368.76666666666671</v>
      </c>
      <c r="L34" s="4"/>
    </row>
    <row r="35" spans="1:12" x14ac:dyDescent="0.25">
      <c r="A35" s="1">
        <v>30</v>
      </c>
      <c r="B35" s="1">
        <v>30</v>
      </c>
      <c r="C35" s="1" t="s">
        <v>143</v>
      </c>
      <c r="D35" s="1" t="s">
        <v>27</v>
      </c>
      <c r="E35" s="3"/>
      <c r="F35" s="1"/>
      <c r="G35" s="1">
        <v>2</v>
      </c>
      <c r="H35" s="4"/>
      <c r="I35" s="2">
        <v>350.8</v>
      </c>
      <c r="J35" s="2">
        <v>371.5</v>
      </c>
      <c r="K35" s="2">
        <f>AVERAGE(Tabelle3.Runde[[#This Row],[1.Rd]:[3.Rd]])</f>
        <v>361.15</v>
      </c>
      <c r="L35" s="4"/>
    </row>
    <row r="36" spans="1:12" x14ac:dyDescent="0.25">
      <c r="A36" s="1" t="s">
        <v>100</v>
      </c>
      <c r="B36" s="1">
        <v>31</v>
      </c>
      <c r="C36" s="1" t="s">
        <v>40</v>
      </c>
      <c r="D36" s="1" t="s">
        <v>22</v>
      </c>
      <c r="E36" s="3"/>
      <c r="F36" s="1"/>
      <c r="G36" s="1">
        <v>2</v>
      </c>
      <c r="H36" s="2"/>
      <c r="I36" s="2">
        <v>346.9</v>
      </c>
      <c r="J36" s="2">
        <v>358.8</v>
      </c>
      <c r="K36" s="2">
        <f>AVERAGE(Tabelle3.Runde[[#This Row],[1.Rd]:[3.Rd]])</f>
        <v>352.85</v>
      </c>
      <c r="L36" s="4"/>
    </row>
    <row r="37" spans="1:12" x14ac:dyDescent="0.25">
      <c r="A37" s="1"/>
      <c r="B37" s="1"/>
      <c r="C37" s="1"/>
      <c r="D37" s="1"/>
      <c r="E37" s="3"/>
      <c r="F37" s="1"/>
      <c r="G37" s="1"/>
      <c r="H37" s="6"/>
      <c r="I37" s="2"/>
      <c r="J37" s="2"/>
      <c r="K37" s="2"/>
      <c r="L37" s="4"/>
    </row>
    <row r="38" spans="1:12" x14ac:dyDescent="0.25">
      <c r="A38" s="1"/>
      <c r="B38" s="1"/>
      <c r="C38" s="1"/>
      <c r="D38" s="1"/>
      <c r="E38" s="3"/>
      <c r="F38" s="1"/>
      <c r="G38" s="1"/>
      <c r="H38" s="2"/>
      <c r="I38" s="2"/>
      <c r="J38" s="2"/>
      <c r="K38" s="2"/>
      <c r="L38" s="4"/>
    </row>
    <row r="39" spans="1:12" x14ac:dyDescent="0.25">
      <c r="A39" s="1"/>
      <c r="B39" s="1"/>
      <c r="C39" s="1"/>
      <c r="D39" s="1"/>
      <c r="E39" s="3"/>
      <c r="F39" s="1"/>
      <c r="G39" s="1"/>
      <c r="H39" s="6"/>
      <c r="I39" s="2"/>
      <c r="J39" s="2"/>
      <c r="K39" s="2"/>
      <c r="L39" s="4"/>
    </row>
    <row r="40" spans="1:12" x14ac:dyDescent="0.25">
      <c r="A40" s="1"/>
      <c r="B40" s="1"/>
      <c r="C40" s="1"/>
      <c r="D40" s="1"/>
      <c r="E40" s="3"/>
      <c r="F40" s="1"/>
      <c r="G40" s="1"/>
      <c r="H40" s="2"/>
      <c r="I40" s="2"/>
      <c r="J40" s="2"/>
      <c r="K40" s="2"/>
      <c r="L40" s="4"/>
    </row>
    <row r="41" spans="1:12" x14ac:dyDescent="0.25">
      <c r="A41" s="1"/>
      <c r="B41" s="1"/>
      <c r="C41" s="1"/>
      <c r="D41" s="1"/>
      <c r="E41" s="3"/>
      <c r="F41" s="1"/>
      <c r="G41" s="1"/>
      <c r="H41" s="2"/>
      <c r="I41" s="2"/>
      <c r="J41" s="2"/>
      <c r="K41" s="2"/>
      <c r="L41" s="4"/>
    </row>
    <row r="42" spans="1:12" x14ac:dyDescent="0.25">
      <c r="A42" s="1"/>
      <c r="B42" s="1"/>
      <c r="C42" s="1"/>
      <c r="D42" s="1"/>
      <c r="E42" s="3"/>
      <c r="F42" s="1"/>
      <c r="G42" s="1"/>
      <c r="H42" s="2"/>
      <c r="I42" s="2"/>
      <c r="J42" s="2"/>
      <c r="K42" s="2"/>
    </row>
    <row r="43" spans="1:12" x14ac:dyDescent="0.25">
      <c r="A43" s="1"/>
      <c r="B43" s="1"/>
      <c r="C43" s="1"/>
      <c r="D43" s="1"/>
      <c r="E43" s="3"/>
      <c r="F43" s="1"/>
      <c r="G43" s="1"/>
      <c r="H43" s="6"/>
      <c r="I43" s="2"/>
      <c r="J43" s="2"/>
      <c r="K43" s="2"/>
    </row>
    <row r="44" spans="1:12" x14ac:dyDescent="0.25">
      <c r="A44" s="1"/>
      <c r="B44" s="1"/>
      <c r="C44" s="1"/>
      <c r="D44" s="1"/>
      <c r="E44" s="3"/>
      <c r="F44" s="1"/>
      <c r="G44" s="1"/>
      <c r="H44" s="6"/>
      <c r="I44" s="2"/>
      <c r="J44" s="2"/>
      <c r="K44" s="2"/>
    </row>
    <row r="45" spans="1:12" x14ac:dyDescent="0.25">
      <c r="A45" s="1"/>
      <c r="B45" s="1"/>
      <c r="C45" s="1"/>
      <c r="D45" s="1"/>
      <c r="E45" s="3"/>
      <c r="F45" s="1"/>
      <c r="G45" s="1"/>
      <c r="H45" s="6"/>
      <c r="I45" s="2"/>
      <c r="J45" s="2"/>
      <c r="K45" s="2"/>
    </row>
    <row r="46" spans="1:12" x14ac:dyDescent="0.25">
      <c r="C46" s="1"/>
      <c r="D46" s="1"/>
    </row>
    <row r="47" spans="1:12" x14ac:dyDescent="0.25">
      <c r="C47" s="1"/>
      <c r="D47" s="1"/>
    </row>
    <row r="48" spans="1:12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6:D45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P1" sqref="P1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20.5703125" bestFit="1" customWidth="1"/>
    <col min="5" max="5" width="11.7109375" bestFit="1" customWidth="1"/>
    <col min="6" max="7" width="11.7109375" customWidth="1"/>
    <col min="8" max="10" width="10.85546875" bestFit="1" customWidth="1"/>
    <col min="11" max="11" width="10.85546875" customWidth="1"/>
    <col min="12" max="12" width="13.42578125" customWidth="1"/>
  </cols>
  <sheetData>
    <row r="1" spans="1:13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"/>
    </row>
    <row r="2" spans="1:13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5"/>
    </row>
    <row r="3" spans="1:13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5"/>
    </row>
    <row r="5" spans="1:13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69</v>
      </c>
      <c r="F5" s="1" t="s">
        <v>6</v>
      </c>
      <c r="G5" s="1" t="s">
        <v>7</v>
      </c>
      <c r="H5" s="1" t="s">
        <v>107</v>
      </c>
      <c r="I5" s="1" t="s">
        <v>108</v>
      </c>
      <c r="J5" s="1" t="s">
        <v>110</v>
      </c>
      <c r="K5" s="1" t="s">
        <v>115</v>
      </c>
      <c r="L5" s="1" t="s">
        <v>109</v>
      </c>
    </row>
    <row r="6" spans="1:13" x14ac:dyDescent="0.25">
      <c r="A6" s="1">
        <v>1</v>
      </c>
      <c r="B6" s="1">
        <v>1</v>
      </c>
      <c r="C6" s="1" t="s">
        <v>60</v>
      </c>
      <c r="D6" s="1" t="s">
        <v>26</v>
      </c>
      <c r="E6" s="3">
        <v>4</v>
      </c>
      <c r="F6" s="1">
        <v>3</v>
      </c>
      <c r="G6" s="1">
        <v>4</v>
      </c>
      <c r="H6" s="2">
        <v>403.6</v>
      </c>
      <c r="I6" s="2">
        <v>409.1</v>
      </c>
      <c r="J6" s="2">
        <v>408.3</v>
      </c>
      <c r="K6" s="2">
        <v>403.8</v>
      </c>
      <c r="L6" s="2">
        <f>AVERAGE(Tabelle4.Runde[[#This Row],[1.Rd]:[4.Rd]])</f>
        <v>406.2</v>
      </c>
      <c r="M6" s="4"/>
    </row>
    <row r="7" spans="1:13" x14ac:dyDescent="0.25">
      <c r="A7" s="1">
        <v>2</v>
      </c>
      <c r="B7" s="1">
        <v>4</v>
      </c>
      <c r="C7" s="1" t="s">
        <v>36</v>
      </c>
      <c r="D7" s="1" t="s">
        <v>25</v>
      </c>
      <c r="E7" s="3">
        <v>4</v>
      </c>
      <c r="F7" s="1">
        <v>3</v>
      </c>
      <c r="G7" s="1">
        <v>4</v>
      </c>
      <c r="H7" s="2">
        <v>402.7</v>
      </c>
      <c r="I7" s="2">
        <v>404.2</v>
      </c>
      <c r="J7" s="2">
        <v>404.3</v>
      </c>
      <c r="K7" s="2">
        <v>407.8</v>
      </c>
      <c r="L7" s="2">
        <f>AVERAGE(Tabelle4.Runde[[#This Row],[1.Rd]:[4.Rd]])</f>
        <v>404.75</v>
      </c>
      <c r="M7" s="4"/>
    </row>
    <row r="8" spans="1:13" x14ac:dyDescent="0.25">
      <c r="A8" s="1">
        <v>3</v>
      </c>
      <c r="B8" s="1">
        <v>5</v>
      </c>
      <c r="C8" s="1" t="s">
        <v>29</v>
      </c>
      <c r="D8" s="1" t="s">
        <v>23</v>
      </c>
      <c r="E8" s="3">
        <v>2</v>
      </c>
      <c r="F8" s="1">
        <v>2</v>
      </c>
      <c r="G8" s="1">
        <v>3</v>
      </c>
      <c r="H8" s="6"/>
      <c r="I8" s="2">
        <v>404</v>
      </c>
      <c r="J8" s="2">
        <v>402.9</v>
      </c>
      <c r="K8" s="2">
        <v>406.5</v>
      </c>
      <c r="L8" s="2">
        <f>AVERAGE(Tabelle4.Runde[[#This Row],[1.Rd]:[4.Rd]])</f>
        <v>404.4666666666667</v>
      </c>
      <c r="M8" s="4"/>
    </row>
    <row r="9" spans="1:13" x14ac:dyDescent="0.25">
      <c r="A9" s="1">
        <v>4</v>
      </c>
      <c r="B9" s="1">
        <v>3</v>
      </c>
      <c r="C9" s="1" t="s">
        <v>50</v>
      </c>
      <c r="D9" s="1" t="s">
        <v>19</v>
      </c>
      <c r="E9" s="3">
        <v>3</v>
      </c>
      <c r="F9" s="1">
        <v>3</v>
      </c>
      <c r="G9" s="1">
        <v>4</v>
      </c>
      <c r="H9" s="2">
        <v>406.8</v>
      </c>
      <c r="I9" s="2">
        <v>406.8</v>
      </c>
      <c r="J9" s="2">
        <v>397.8</v>
      </c>
      <c r="K9" s="2">
        <v>406.1</v>
      </c>
      <c r="L9" s="2">
        <f>AVERAGE(Tabelle4.Runde[[#This Row],[1.Rd]:[4.Rd]])</f>
        <v>404.375</v>
      </c>
      <c r="M9" s="4"/>
    </row>
    <row r="10" spans="1:13" x14ac:dyDescent="0.25">
      <c r="A10" s="1">
        <v>5</v>
      </c>
      <c r="B10" s="1">
        <v>2</v>
      </c>
      <c r="C10" s="1" t="s">
        <v>44</v>
      </c>
      <c r="D10" s="1" t="s">
        <v>28</v>
      </c>
      <c r="E10" s="3">
        <v>4</v>
      </c>
      <c r="F10" s="1">
        <v>2</v>
      </c>
      <c r="G10" s="1">
        <v>4</v>
      </c>
      <c r="H10" s="2">
        <v>409.6</v>
      </c>
      <c r="I10" s="2">
        <v>402.9</v>
      </c>
      <c r="J10" s="2">
        <v>400.8</v>
      </c>
      <c r="K10" s="2">
        <v>400.9</v>
      </c>
      <c r="L10" s="2">
        <f>AVERAGE(Tabelle4.Runde[[#This Row],[1.Rd]:[4.Rd]])</f>
        <v>403.54999999999995</v>
      </c>
      <c r="M10" s="4"/>
    </row>
    <row r="11" spans="1:13" x14ac:dyDescent="0.25">
      <c r="A11" s="1">
        <v>6</v>
      </c>
      <c r="B11" s="1">
        <v>6</v>
      </c>
      <c r="C11" s="1" t="s">
        <v>37</v>
      </c>
      <c r="D11" s="1" t="s">
        <v>25</v>
      </c>
      <c r="E11" s="3">
        <v>4</v>
      </c>
      <c r="F11" s="1">
        <v>4</v>
      </c>
      <c r="G11" s="1">
        <v>4</v>
      </c>
      <c r="H11" s="2">
        <v>401.2</v>
      </c>
      <c r="I11" s="2">
        <v>406.3</v>
      </c>
      <c r="J11" s="2">
        <v>401.6</v>
      </c>
      <c r="K11" s="2">
        <v>403.4</v>
      </c>
      <c r="L11" s="2">
        <f>AVERAGE(Tabelle4.Runde[[#This Row],[1.Rd]:[4.Rd]])</f>
        <v>403.125</v>
      </c>
      <c r="M11" s="4"/>
    </row>
    <row r="12" spans="1:13" x14ac:dyDescent="0.25">
      <c r="A12" s="1">
        <v>7</v>
      </c>
      <c r="B12" s="1">
        <v>7</v>
      </c>
      <c r="C12" s="1" t="s">
        <v>42</v>
      </c>
      <c r="D12" s="1" t="s">
        <v>26</v>
      </c>
      <c r="E12" s="3">
        <v>2</v>
      </c>
      <c r="F12" s="1">
        <v>3</v>
      </c>
      <c r="G12" s="1">
        <v>3</v>
      </c>
      <c r="H12" s="6"/>
      <c r="I12" s="2">
        <v>399.7</v>
      </c>
      <c r="J12" s="2">
        <v>400.8</v>
      </c>
      <c r="K12" s="2">
        <v>408.3</v>
      </c>
      <c r="L12" s="2">
        <f>AVERAGE(Tabelle4.Runde[[#This Row],[1.Rd]:[4.Rd]])</f>
        <v>402.93333333333334</v>
      </c>
      <c r="M12" s="4"/>
    </row>
    <row r="13" spans="1:13" x14ac:dyDescent="0.25">
      <c r="A13" s="1">
        <v>8</v>
      </c>
      <c r="B13" s="1">
        <v>11</v>
      </c>
      <c r="C13" s="1" t="s">
        <v>62</v>
      </c>
      <c r="D13" s="1" t="s">
        <v>28</v>
      </c>
      <c r="E13" s="3">
        <v>1</v>
      </c>
      <c r="F13" s="1">
        <v>3</v>
      </c>
      <c r="G13" s="1">
        <v>4</v>
      </c>
      <c r="H13" s="2">
        <v>394.8</v>
      </c>
      <c r="I13" s="2">
        <v>397</v>
      </c>
      <c r="J13" s="2">
        <v>398.7</v>
      </c>
      <c r="K13" s="2">
        <v>409.8</v>
      </c>
      <c r="L13" s="2">
        <f>AVERAGE(Tabelle4.Runde[[#This Row],[1.Rd]:[4.Rd]])</f>
        <v>400.07499999999999</v>
      </c>
      <c r="M13" s="4"/>
    </row>
    <row r="14" spans="1:13" x14ac:dyDescent="0.25">
      <c r="A14" s="1">
        <v>9</v>
      </c>
      <c r="B14" s="1">
        <v>9</v>
      </c>
      <c r="C14" s="1" t="s">
        <v>43</v>
      </c>
      <c r="D14" s="1" t="s">
        <v>26</v>
      </c>
      <c r="E14" s="3">
        <v>2</v>
      </c>
      <c r="F14" s="1">
        <v>3</v>
      </c>
      <c r="G14" s="1">
        <v>4</v>
      </c>
      <c r="H14" s="2">
        <v>401.3</v>
      </c>
      <c r="I14" s="2">
        <v>389.7</v>
      </c>
      <c r="J14" s="2">
        <v>402.6</v>
      </c>
      <c r="K14" s="2">
        <v>399.4</v>
      </c>
      <c r="L14" s="2">
        <f>AVERAGE(Tabelle4.Runde[[#This Row],[1.Rd]:[4.Rd]])</f>
        <v>398.25</v>
      </c>
      <c r="M14" s="4"/>
    </row>
    <row r="15" spans="1:13" x14ac:dyDescent="0.25">
      <c r="A15" s="1">
        <v>10</v>
      </c>
      <c r="B15" s="1">
        <v>10</v>
      </c>
      <c r="C15" s="1" t="s">
        <v>41</v>
      </c>
      <c r="D15" s="1" t="s">
        <v>26</v>
      </c>
      <c r="E15" s="3"/>
      <c r="F15" s="1">
        <v>1</v>
      </c>
      <c r="G15" s="1">
        <v>1</v>
      </c>
      <c r="H15" s="2">
        <v>397.7</v>
      </c>
      <c r="I15" s="2"/>
      <c r="J15" s="2"/>
      <c r="K15" s="2"/>
      <c r="L15" s="2">
        <f>AVERAGE(Tabelle4.Runde[[#This Row],[1.Rd]:[4.Rd]])</f>
        <v>397.7</v>
      </c>
      <c r="M15" s="4"/>
    </row>
    <row r="16" spans="1:13" x14ac:dyDescent="0.25">
      <c r="A16" s="1">
        <v>11</v>
      </c>
      <c r="B16" s="1">
        <v>8</v>
      </c>
      <c r="C16" s="1" t="s">
        <v>51</v>
      </c>
      <c r="D16" s="1" t="s">
        <v>19</v>
      </c>
      <c r="E16" s="3">
        <v>2</v>
      </c>
      <c r="F16" s="1">
        <v>3</v>
      </c>
      <c r="G16" s="1">
        <v>4</v>
      </c>
      <c r="H16" s="2">
        <v>400</v>
      </c>
      <c r="I16" s="2">
        <v>396.7</v>
      </c>
      <c r="J16" s="2">
        <v>403.4</v>
      </c>
      <c r="K16" s="2">
        <v>387.9</v>
      </c>
      <c r="L16" s="2">
        <f>AVERAGE(Tabelle4.Runde[[#This Row],[1.Rd]:[4.Rd]])</f>
        <v>397</v>
      </c>
      <c r="M16" s="4"/>
    </row>
    <row r="17" spans="1:13" x14ac:dyDescent="0.25">
      <c r="A17" s="1">
        <v>12</v>
      </c>
      <c r="B17" s="1">
        <v>13</v>
      </c>
      <c r="C17" s="1" t="s">
        <v>120</v>
      </c>
      <c r="D17" s="1" t="s">
        <v>25</v>
      </c>
      <c r="E17" s="3"/>
      <c r="F17" s="1">
        <v>3</v>
      </c>
      <c r="G17" s="1">
        <v>4</v>
      </c>
      <c r="H17" s="2">
        <v>398</v>
      </c>
      <c r="I17" s="2">
        <v>394.1</v>
      </c>
      <c r="J17" s="2">
        <v>393.7</v>
      </c>
      <c r="K17" s="2">
        <v>398.5</v>
      </c>
      <c r="L17" s="2">
        <f>AVERAGE(Tabelle4.Runde[[#This Row],[1.Rd]:[4.Rd]])</f>
        <v>396.07499999999999</v>
      </c>
      <c r="M17" s="4"/>
    </row>
    <row r="18" spans="1:13" x14ac:dyDescent="0.25">
      <c r="A18" s="1">
        <v>13</v>
      </c>
      <c r="B18" s="1">
        <v>12</v>
      </c>
      <c r="C18" s="1" t="s">
        <v>38</v>
      </c>
      <c r="D18" s="1" t="s">
        <v>22</v>
      </c>
      <c r="E18" s="3">
        <v>1</v>
      </c>
      <c r="F18" s="1">
        <v>1</v>
      </c>
      <c r="G18" s="1">
        <v>4</v>
      </c>
      <c r="H18" s="2">
        <v>398.1</v>
      </c>
      <c r="I18" s="2">
        <v>389.4</v>
      </c>
      <c r="J18" s="2">
        <v>401.5</v>
      </c>
      <c r="K18" s="2">
        <v>393.3</v>
      </c>
      <c r="L18" s="2">
        <f>AVERAGE(Tabelle4.Runde[[#This Row],[1.Rd]:[4.Rd]])</f>
        <v>395.57499999999999</v>
      </c>
      <c r="M18" s="4"/>
    </row>
    <row r="19" spans="1:13" x14ac:dyDescent="0.25">
      <c r="A19" s="1">
        <v>14</v>
      </c>
      <c r="B19" s="1">
        <v>15</v>
      </c>
      <c r="C19" s="1" t="s">
        <v>30</v>
      </c>
      <c r="D19" s="1" t="s">
        <v>23</v>
      </c>
      <c r="E19" s="3"/>
      <c r="F19" s="1">
        <v>2</v>
      </c>
      <c r="G19" s="1">
        <v>2</v>
      </c>
      <c r="H19" s="2">
        <v>391.4</v>
      </c>
      <c r="I19" s="2"/>
      <c r="J19" s="2"/>
      <c r="K19" s="2">
        <v>394.4</v>
      </c>
      <c r="L19" s="2">
        <f>AVERAGE(Tabelle4.Runde[[#This Row],[1.Rd]:[4.Rd]])</f>
        <v>392.9</v>
      </c>
      <c r="M19" s="4"/>
    </row>
    <row r="20" spans="1:13" x14ac:dyDescent="0.25">
      <c r="A20" s="1">
        <v>15</v>
      </c>
      <c r="B20" s="1">
        <v>17</v>
      </c>
      <c r="C20" s="1" t="s">
        <v>34</v>
      </c>
      <c r="D20" s="1" t="s">
        <v>27</v>
      </c>
      <c r="E20" s="3"/>
      <c r="F20" s="1">
        <v>1</v>
      </c>
      <c r="G20" s="1">
        <v>4</v>
      </c>
      <c r="H20" s="2">
        <v>383.3</v>
      </c>
      <c r="I20" s="2">
        <v>392.2</v>
      </c>
      <c r="J20" s="2">
        <v>393.8</v>
      </c>
      <c r="K20" s="2">
        <v>399.7</v>
      </c>
      <c r="L20" s="2">
        <f>AVERAGE(Tabelle4.Runde[[#This Row],[1.Rd]:[4.Rd]])</f>
        <v>392.25</v>
      </c>
      <c r="M20" s="4"/>
    </row>
    <row r="21" spans="1:13" x14ac:dyDescent="0.25">
      <c r="A21" s="1">
        <v>16</v>
      </c>
      <c r="B21" s="1">
        <v>16</v>
      </c>
      <c r="C21" s="1" t="s">
        <v>137</v>
      </c>
      <c r="D21" s="1" t="s">
        <v>28</v>
      </c>
      <c r="E21" s="3"/>
      <c r="F21" s="1">
        <v>2</v>
      </c>
      <c r="G21" s="1">
        <v>4</v>
      </c>
      <c r="H21" s="2">
        <v>394.9</v>
      </c>
      <c r="I21" s="2">
        <v>390.3</v>
      </c>
      <c r="J21" s="2">
        <v>388</v>
      </c>
      <c r="K21" s="2">
        <v>395.2</v>
      </c>
      <c r="L21" s="2">
        <f>AVERAGE(Tabelle4.Runde[[#This Row],[1.Rd]:[4.Rd]])</f>
        <v>392.1</v>
      </c>
      <c r="M21" s="4"/>
    </row>
    <row r="22" spans="1:13" x14ac:dyDescent="0.25">
      <c r="A22" s="1">
        <v>17</v>
      </c>
      <c r="B22" s="1">
        <v>14</v>
      </c>
      <c r="C22" s="1" t="s">
        <v>39</v>
      </c>
      <c r="D22" s="1" t="s">
        <v>22</v>
      </c>
      <c r="E22" s="3"/>
      <c r="F22" s="1">
        <v>1</v>
      </c>
      <c r="G22" s="1">
        <v>4</v>
      </c>
      <c r="H22" s="2">
        <v>390.3</v>
      </c>
      <c r="I22" s="2">
        <v>396.4</v>
      </c>
      <c r="J22" s="2">
        <v>388.2</v>
      </c>
      <c r="K22" s="2">
        <v>385.8</v>
      </c>
      <c r="L22" s="2">
        <f>AVERAGE(Tabelle4.Runde[[#This Row],[1.Rd]:[4.Rd]])</f>
        <v>390.17500000000001</v>
      </c>
      <c r="M22" s="4"/>
    </row>
    <row r="23" spans="1:13" x14ac:dyDescent="0.25">
      <c r="A23" s="1">
        <v>18</v>
      </c>
      <c r="B23" s="1">
        <v>18</v>
      </c>
      <c r="C23" s="1" t="s">
        <v>63</v>
      </c>
      <c r="D23" s="1" t="s">
        <v>28</v>
      </c>
      <c r="E23" s="3"/>
      <c r="F23" s="1"/>
      <c r="G23" s="1">
        <v>1</v>
      </c>
      <c r="H23" s="2">
        <v>388.5</v>
      </c>
      <c r="I23" s="2"/>
      <c r="J23" s="2"/>
      <c r="K23" s="2"/>
      <c r="L23" s="2">
        <f>AVERAGE(Tabelle4.Runde[[#This Row],[1.Rd]:[4.Rd]])</f>
        <v>388.5</v>
      </c>
      <c r="M23" s="4"/>
    </row>
    <row r="24" spans="1:13" x14ac:dyDescent="0.25">
      <c r="A24" s="1">
        <v>19</v>
      </c>
      <c r="B24" s="1">
        <v>19</v>
      </c>
      <c r="C24" s="1" t="s">
        <v>33</v>
      </c>
      <c r="D24" s="1" t="s">
        <v>27</v>
      </c>
      <c r="E24" s="3"/>
      <c r="F24" s="1"/>
      <c r="G24" s="1">
        <v>4</v>
      </c>
      <c r="H24" s="2">
        <v>383.5</v>
      </c>
      <c r="I24" s="2">
        <v>382.7</v>
      </c>
      <c r="J24" s="2">
        <v>396</v>
      </c>
      <c r="K24" s="2">
        <v>390</v>
      </c>
      <c r="L24" s="2">
        <f>AVERAGE(Tabelle4.Runde[[#This Row],[1.Rd]:[4.Rd]])</f>
        <v>388.05</v>
      </c>
      <c r="M24" s="4"/>
    </row>
    <row r="25" spans="1:13" x14ac:dyDescent="0.25">
      <c r="A25" s="1">
        <v>20</v>
      </c>
      <c r="B25" s="1">
        <v>21</v>
      </c>
      <c r="C25" s="1" t="s">
        <v>141</v>
      </c>
      <c r="D25" s="1" t="s">
        <v>19</v>
      </c>
      <c r="E25" s="3"/>
      <c r="F25" s="1">
        <v>2</v>
      </c>
      <c r="G25" s="1">
        <v>3</v>
      </c>
      <c r="H25" s="6"/>
      <c r="I25" s="2">
        <v>384.3</v>
      </c>
      <c r="J25" s="2">
        <v>384.5</v>
      </c>
      <c r="K25" s="2">
        <v>393.2</v>
      </c>
      <c r="L25" s="2">
        <f>AVERAGE(Tabelle4.Runde[[#This Row],[1.Rd]:[4.Rd]])</f>
        <v>387.33333333333331</v>
      </c>
      <c r="M25" s="4"/>
    </row>
    <row r="26" spans="1:13" x14ac:dyDescent="0.25">
      <c r="A26" s="1">
        <v>21</v>
      </c>
      <c r="B26" s="1">
        <v>20</v>
      </c>
      <c r="C26" s="1" t="s">
        <v>144</v>
      </c>
      <c r="D26" s="1" t="s">
        <v>133</v>
      </c>
      <c r="E26" s="3"/>
      <c r="F26" s="1"/>
      <c r="G26" s="1">
        <v>2</v>
      </c>
      <c r="H26" s="4"/>
      <c r="I26" s="2">
        <v>381.7</v>
      </c>
      <c r="J26" s="2">
        <v>390.4</v>
      </c>
      <c r="K26" s="2"/>
      <c r="L26" s="2">
        <f>AVERAGE(Tabelle4.Runde[[#This Row],[1.Rd]:[4.Rd]])</f>
        <v>386.04999999999995</v>
      </c>
      <c r="M26" s="4"/>
    </row>
    <row r="27" spans="1:13" x14ac:dyDescent="0.25">
      <c r="A27" s="1">
        <v>22</v>
      </c>
      <c r="B27" s="1">
        <v>22</v>
      </c>
      <c r="C27" s="1" t="s">
        <v>139</v>
      </c>
      <c r="D27" s="1" t="s">
        <v>133</v>
      </c>
      <c r="E27" s="3"/>
      <c r="F27" s="1"/>
      <c r="G27" s="1">
        <v>1</v>
      </c>
      <c r="H27" s="2">
        <v>383.9</v>
      </c>
      <c r="I27" s="2"/>
      <c r="J27" s="2"/>
      <c r="K27" s="2"/>
      <c r="L27" s="2">
        <f>AVERAGE(Tabelle4.Runde[[#This Row],[1.Rd]:[4.Rd]])</f>
        <v>383.9</v>
      </c>
      <c r="M27" s="4"/>
    </row>
    <row r="28" spans="1:13" x14ac:dyDescent="0.25">
      <c r="A28" s="1">
        <v>23</v>
      </c>
      <c r="B28" s="1">
        <v>23</v>
      </c>
      <c r="C28" s="1" t="s">
        <v>134</v>
      </c>
      <c r="D28" s="1" t="s">
        <v>19</v>
      </c>
      <c r="E28" s="3"/>
      <c r="F28" s="1"/>
      <c r="G28" s="1">
        <v>1</v>
      </c>
      <c r="H28" s="2">
        <v>383.2</v>
      </c>
      <c r="I28" s="2"/>
      <c r="J28" s="2"/>
      <c r="K28" s="2"/>
      <c r="L28" s="2">
        <f>AVERAGE(Tabelle4.Runde[[#This Row],[1.Rd]:[4.Rd]])</f>
        <v>383.2</v>
      </c>
      <c r="M28" s="4"/>
    </row>
    <row r="29" spans="1:13" x14ac:dyDescent="0.25">
      <c r="A29" s="1">
        <v>24</v>
      </c>
      <c r="B29" s="1">
        <v>24</v>
      </c>
      <c r="C29" s="1" t="s">
        <v>138</v>
      </c>
      <c r="D29" s="1" t="s">
        <v>133</v>
      </c>
      <c r="E29" s="3"/>
      <c r="F29" s="1"/>
      <c r="G29" s="1">
        <v>4</v>
      </c>
      <c r="H29" s="2">
        <v>392.5</v>
      </c>
      <c r="I29" s="2">
        <v>375.4</v>
      </c>
      <c r="J29" s="2">
        <v>380.9</v>
      </c>
      <c r="K29" s="2">
        <v>376.4</v>
      </c>
      <c r="L29" s="2">
        <f>AVERAGE(Tabelle4.Runde[[#This Row],[1.Rd]:[4.Rd]])</f>
        <v>381.29999999999995</v>
      </c>
      <c r="M29" s="4"/>
    </row>
    <row r="30" spans="1:13" x14ac:dyDescent="0.25">
      <c r="A30" s="1">
        <v>25</v>
      </c>
      <c r="B30" s="1">
        <v>26</v>
      </c>
      <c r="C30" s="1" t="s">
        <v>59</v>
      </c>
      <c r="D30" s="1" t="s">
        <v>23</v>
      </c>
      <c r="E30" s="3"/>
      <c r="F30" s="1"/>
      <c r="G30" s="1">
        <v>3</v>
      </c>
      <c r="H30" s="2">
        <v>376.2</v>
      </c>
      <c r="I30" s="2">
        <v>373.4</v>
      </c>
      <c r="J30" s="2">
        <v>385.7</v>
      </c>
      <c r="K30" s="2"/>
      <c r="L30" s="2">
        <f>AVERAGE(Tabelle4.Runde[[#This Row],[1.Rd]:[4.Rd]])</f>
        <v>378.43333333333334</v>
      </c>
      <c r="M30" s="4"/>
    </row>
    <row r="31" spans="1:13" x14ac:dyDescent="0.25">
      <c r="A31" s="1">
        <v>26</v>
      </c>
      <c r="B31" s="1">
        <v>25</v>
      </c>
      <c r="C31" s="1" t="s">
        <v>140</v>
      </c>
      <c r="D31" s="1" t="s">
        <v>133</v>
      </c>
      <c r="E31" s="3"/>
      <c r="F31" s="1"/>
      <c r="G31" s="1">
        <v>3</v>
      </c>
      <c r="H31" s="2">
        <v>374.8</v>
      </c>
      <c r="I31" s="2"/>
      <c r="J31" s="2">
        <v>386.4</v>
      </c>
      <c r="K31" s="2">
        <v>373.4</v>
      </c>
      <c r="L31" s="2">
        <f>AVERAGE(Tabelle4.Runde[[#This Row],[1.Rd]:[4.Rd]])</f>
        <v>378.2</v>
      </c>
      <c r="M31" s="4"/>
    </row>
    <row r="32" spans="1:13" x14ac:dyDescent="0.25">
      <c r="A32" s="1">
        <v>27</v>
      </c>
      <c r="B32" s="1"/>
      <c r="C32" s="1" t="s">
        <v>142</v>
      </c>
      <c r="D32" s="1" t="s">
        <v>23</v>
      </c>
      <c r="E32" s="3"/>
      <c r="F32" s="1">
        <v>1</v>
      </c>
      <c r="G32" s="1">
        <v>1</v>
      </c>
      <c r="H32" s="2"/>
      <c r="I32" s="2"/>
      <c r="J32" s="2"/>
      <c r="K32" s="2">
        <v>372.9</v>
      </c>
      <c r="L32" s="2">
        <f>AVERAGE(Tabelle4.Runde[[#This Row],[1.Rd]:[4.Rd]])</f>
        <v>372.9</v>
      </c>
      <c r="M32" s="4"/>
    </row>
    <row r="33" spans="1:13" x14ac:dyDescent="0.25">
      <c r="A33" s="1">
        <v>28</v>
      </c>
      <c r="B33" s="1">
        <v>27</v>
      </c>
      <c r="C33" s="1" t="s">
        <v>46</v>
      </c>
      <c r="D33" s="1" t="s">
        <v>28</v>
      </c>
      <c r="E33" s="3"/>
      <c r="F33" s="1"/>
      <c r="G33" s="1">
        <v>1</v>
      </c>
      <c r="H33" s="2">
        <v>372.6</v>
      </c>
      <c r="I33" s="2"/>
      <c r="J33" s="2"/>
      <c r="K33" s="2"/>
      <c r="L33" s="2">
        <f>AVERAGE(Tabelle4.Runde[[#This Row],[1.Rd]:[4.Rd]])</f>
        <v>372.6</v>
      </c>
      <c r="M33" s="4"/>
    </row>
    <row r="34" spans="1:13" x14ac:dyDescent="0.25">
      <c r="A34" s="1">
        <v>29</v>
      </c>
      <c r="B34" s="1">
        <v>28</v>
      </c>
      <c r="C34" s="1" t="s">
        <v>136</v>
      </c>
      <c r="D34" s="1" t="s">
        <v>27</v>
      </c>
      <c r="E34" s="3"/>
      <c r="F34" s="1">
        <v>1</v>
      </c>
      <c r="G34" s="1">
        <v>2</v>
      </c>
      <c r="H34" s="2">
        <v>370.1</v>
      </c>
      <c r="I34" s="2"/>
      <c r="J34" s="2"/>
      <c r="K34" s="2">
        <v>374.7</v>
      </c>
      <c r="L34" s="2">
        <f>AVERAGE(Tabelle4.Runde[[#This Row],[1.Rd]:[4.Rd]])</f>
        <v>372.4</v>
      </c>
      <c r="M34" s="4"/>
    </row>
    <row r="35" spans="1:13" x14ac:dyDescent="0.25">
      <c r="A35" s="1">
        <v>30</v>
      </c>
      <c r="B35" s="1">
        <v>29</v>
      </c>
      <c r="C35" s="1" t="s">
        <v>135</v>
      </c>
      <c r="D35" s="1" t="s">
        <v>23</v>
      </c>
      <c r="E35" s="3"/>
      <c r="F35" s="1">
        <v>1</v>
      </c>
      <c r="G35" s="1">
        <v>3</v>
      </c>
      <c r="H35" s="2">
        <v>367.1</v>
      </c>
      <c r="I35" s="2">
        <v>362.6</v>
      </c>
      <c r="J35" s="2">
        <v>376.6</v>
      </c>
      <c r="K35" s="2"/>
      <c r="L35" s="2">
        <f>AVERAGE(Tabelle4.Runde[[#This Row],[1.Rd]:[4.Rd]])</f>
        <v>368.76666666666671</v>
      </c>
      <c r="M35" s="4"/>
    </row>
    <row r="36" spans="1:13" x14ac:dyDescent="0.25">
      <c r="A36" s="1">
        <v>31</v>
      </c>
      <c r="B36" s="1">
        <v>30</v>
      </c>
      <c r="C36" s="1" t="s">
        <v>143</v>
      </c>
      <c r="D36" s="1" t="s">
        <v>27</v>
      </c>
      <c r="E36" s="3"/>
      <c r="F36" s="1"/>
      <c r="G36" s="1">
        <v>2</v>
      </c>
      <c r="H36" s="4"/>
      <c r="I36" s="2">
        <v>350.8</v>
      </c>
      <c r="J36" s="2">
        <v>371.5</v>
      </c>
      <c r="K36" s="2"/>
      <c r="L36" s="2">
        <f>AVERAGE(Tabelle4.Runde[[#This Row],[1.Rd]:[4.Rd]])</f>
        <v>361.15</v>
      </c>
      <c r="M36" s="4"/>
    </row>
    <row r="37" spans="1:13" x14ac:dyDescent="0.25">
      <c r="A37" s="1">
        <v>32</v>
      </c>
      <c r="B37" s="1"/>
      <c r="C37" s="1" t="s">
        <v>145</v>
      </c>
      <c r="D37" s="1" t="s">
        <v>22</v>
      </c>
      <c r="E37" s="3"/>
      <c r="F37" s="1"/>
      <c r="G37" s="1">
        <v>1</v>
      </c>
      <c r="H37" s="2"/>
      <c r="I37" s="2"/>
      <c r="J37" s="2"/>
      <c r="K37" s="2">
        <v>360.7</v>
      </c>
      <c r="L37" s="2">
        <f>AVERAGE(Tabelle4.Runde[[#This Row],[1.Rd]:[4.Rd]])</f>
        <v>360.7</v>
      </c>
      <c r="M37" s="4"/>
    </row>
    <row r="38" spans="1:13" x14ac:dyDescent="0.25">
      <c r="A38" s="1">
        <v>33</v>
      </c>
      <c r="B38" s="1">
        <v>31</v>
      </c>
      <c r="C38" s="1" t="s">
        <v>40</v>
      </c>
      <c r="D38" s="1" t="s">
        <v>22</v>
      </c>
      <c r="E38" s="3"/>
      <c r="F38" s="1"/>
      <c r="G38" s="1">
        <v>2</v>
      </c>
      <c r="H38" s="2"/>
      <c r="I38" s="2">
        <v>346.9</v>
      </c>
      <c r="J38" s="2">
        <v>358.8</v>
      </c>
      <c r="K38" s="2"/>
      <c r="L38" s="2">
        <f>AVERAGE(Tabelle4.Runde[[#This Row],[1.Rd]:[4.Rd]])</f>
        <v>352.85</v>
      </c>
      <c r="M38" s="4"/>
    </row>
    <row r="39" spans="1:13" x14ac:dyDescent="0.25">
      <c r="A39" s="1"/>
      <c r="B39" s="1"/>
      <c r="C39" s="1"/>
      <c r="D39" s="1"/>
      <c r="E39" s="3"/>
      <c r="F39" s="1"/>
      <c r="G39" s="1"/>
      <c r="H39" s="6"/>
      <c r="I39" s="2"/>
      <c r="J39" s="2"/>
      <c r="K39" s="2"/>
      <c r="L39" s="2"/>
      <c r="M39" s="4"/>
    </row>
    <row r="40" spans="1:13" x14ac:dyDescent="0.25">
      <c r="A40" s="1"/>
      <c r="B40" s="1"/>
      <c r="C40" s="1"/>
      <c r="D40" s="1"/>
      <c r="E40" s="3"/>
      <c r="F40" s="1"/>
      <c r="G40" s="1"/>
      <c r="H40" s="6"/>
      <c r="I40" s="2"/>
      <c r="J40" s="2"/>
      <c r="K40" s="2"/>
      <c r="L40" s="2"/>
      <c r="M40" s="4"/>
    </row>
    <row r="41" spans="1:13" x14ac:dyDescent="0.25">
      <c r="A41" s="1"/>
      <c r="B41" s="1"/>
      <c r="C41" s="1"/>
      <c r="D41" s="1"/>
      <c r="E41" s="3"/>
      <c r="F41" s="1"/>
      <c r="G41" s="1"/>
      <c r="H41" s="2"/>
      <c r="I41" s="2"/>
      <c r="J41" s="2"/>
      <c r="K41" s="2"/>
      <c r="L41" s="2"/>
      <c r="M41" s="4"/>
    </row>
    <row r="42" spans="1:13" x14ac:dyDescent="0.25">
      <c r="A42" s="1"/>
      <c r="B42" s="1"/>
      <c r="C42" s="1"/>
      <c r="D42" s="1"/>
      <c r="E42" s="3"/>
      <c r="F42" s="1"/>
      <c r="G42" s="1"/>
      <c r="H42" s="6"/>
      <c r="I42" s="2"/>
      <c r="J42" s="2"/>
      <c r="K42" s="2"/>
      <c r="L42" s="2"/>
      <c r="M42" s="4"/>
    </row>
    <row r="43" spans="1:13" x14ac:dyDescent="0.25">
      <c r="A43" s="1"/>
      <c r="B43" s="1"/>
      <c r="C43" s="1"/>
      <c r="D43" s="1"/>
      <c r="E43" s="3"/>
      <c r="F43" s="1"/>
      <c r="G43" s="1"/>
      <c r="H43" s="2"/>
      <c r="I43" s="2"/>
      <c r="J43" s="2"/>
      <c r="K43" s="2"/>
      <c r="L43" s="2"/>
      <c r="M43" s="4"/>
    </row>
    <row r="44" spans="1:13" x14ac:dyDescent="0.25">
      <c r="A44" s="1"/>
      <c r="B44" s="1"/>
      <c r="C44" s="1"/>
      <c r="D44" s="1"/>
      <c r="E44" s="3"/>
      <c r="F44" s="1"/>
      <c r="G44" s="1"/>
      <c r="H44" s="2"/>
      <c r="I44" s="2"/>
      <c r="J44" s="2"/>
      <c r="K44" s="2"/>
      <c r="L44" s="2"/>
    </row>
    <row r="45" spans="1:13" x14ac:dyDescent="0.25">
      <c r="A45" s="1"/>
      <c r="B45" s="1"/>
      <c r="C45" s="1"/>
      <c r="D45" s="1"/>
      <c r="E45" s="3"/>
      <c r="F45" s="1"/>
      <c r="G45" s="1"/>
      <c r="H45" s="6"/>
      <c r="I45" s="2"/>
      <c r="J45" s="2"/>
      <c r="K45" s="2"/>
      <c r="L45" s="2"/>
    </row>
    <row r="46" spans="1:13" x14ac:dyDescent="0.25">
      <c r="A46" s="1"/>
      <c r="B46" s="1"/>
      <c r="C46" s="1"/>
      <c r="D46" s="1"/>
      <c r="E46" s="3"/>
      <c r="F46" s="1"/>
      <c r="G46" s="1"/>
      <c r="H46" s="6"/>
      <c r="I46" s="2"/>
      <c r="J46" s="2"/>
      <c r="K46" s="2"/>
      <c r="L46" s="2"/>
    </row>
    <row r="47" spans="1:13" x14ac:dyDescent="0.25">
      <c r="A47" s="1"/>
      <c r="B47" s="1"/>
      <c r="C47" s="1"/>
      <c r="D47" s="1"/>
      <c r="E47" s="3"/>
      <c r="F47" s="1"/>
      <c r="G47" s="1"/>
      <c r="H47" s="6"/>
      <c r="I47" s="2"/>
      <c r="J47" s="2"/>
      <c r="K47" s="2"/>
      <c r="L47" s="2"/>
    </row>
    <row r="48" spans="1:13" x14ac:dyDescent="0.25">
      <c r="A48" s="1"/>
      <c r="B48" s="1"/>
      <c r="C48" s="1"/>
      <c r="D48" s="1"/>
      <c r="E48" s="3"/>
      <c r="F48" s="1"/>
      <c r="G48" s="1"/>
      <c r="H48" s="6"/>
      <c r="I48" s="2"/>
      <c r="J48" s="2"/>
      <c r="K48" s="2"/>
      <c r="L48" s="2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6:D48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75" zoomScaleNormal="75" workbookViewId="0">
      <selection activeCell="A39" sqref="A39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7" width="11.7109375" customWidth="1"/>
    <col min="8" max="10" width="10.85546875" bestFit="1" customWidth="1"/>
    <col min="11" max="12" width="10.85546875" customWidth="1"/>
  </cols>
  <sheetData>
    <row r="1" spans="1:14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"/>
    </row>
    <row r="2" spans="1:14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5"/>
    </row>
    <row r="3" spans="1:14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5"/>
    </row>
    <row r="4" spans="1:14" x14ac:dyDescent="0.25">
      <c r="A4" t="s">
        <v>2</v>
      </c>
      <c r="B4" t="s">
        <v>3</v>
      </c>
      <c r="C4" s="1" t="s">
        <v>4</v>
      </c>
      <c r="D4" s="1" t="s">
        <v>5</v>
      </c>
      <c r="E4" s="2" t="s">
        <v>69</v>
      </c>
      <c r="F4" s="1" t="s">
        <v>6</v>
      </c>
      <c r="G4" s="1" t="s">
        <v>7</v>
      </c>
      <c r="H4" s="1" t="s">
        <v>107</v>
      </c>
      <c r="I4" s="1" t="s">
        <v>108</v>
      </c>
      <c r="J4" s="1" t="s">
        <v>110</v>
      </c>
      <c r="K4" s="1" t="s">
        <v>115</v>
      </c>
      <c r="L4" s="1" t="s">
        <v>126</v>
      </c>
      <c r="M4" s="1" t="s">
        <v>109</v>
      </c>
    </row>
    <row r="5" spans="1:14" x14ac:dyDescent="0.25">
      <c r="A5" s="9" t="s">
        <v>70</v>
      </c>
      <c r="B5" s="1">
        <v>1</v>
      </c>
      <c r="C5" s="1" t="s">
        <v>60</v>
      </c>
      <c r="D5" s="1" t="s">
        <v>26</v>
      </c>
      <c r="E5" s="3">
        <v>5</v>
      </c>
      <c r="F5" s="1">
        <v>4</v>
      </c>
      <c r="G5" s="1">
        <v>5</v>
      </c>
      <c r="H5" s="2">
        <v>403.6</v>
      </c>
      <c r="I5" s="2">
        <v>409.1</v>
      </c>
      <c r="J5" s="2">
        <v>408.3</v>
      </c>
      <c r="K5" s="2">
        <v>403.8</v>
      </c>
      <c r="L5" s="2">
        <v>404.7</v>
      </c>
      <c r="M5" s="2">
        <f>AVERAGE(Tabelle5.Runde6[[#This Row],[1.Rd]:[5.Rd]])</f>
        <v>405.9</v>
      </c>
      <c r="N5" s="4"/>
    </row>
    <row r="6" spans="1:14" x14ac:dyDescent="0.25">
      <c r="A6" s="1" t="s">
        <v>71</v>
      </c>
      <c r="B6" s="1">
        <v>4</v>
      </c>
      <c r="C6" s="1" t="s">
        <v>50</v>
      </c>
      <c r="D6" s="1" t="s">
        <v>19</v>
      </c>
      <c r="E6" s="3">
        <v>4</v>
      </c>
      <c r="F6" s="1">
        <v>4</v>
      </c>
      <c r="G6" s="1">
        <v>5</v>
      </c>
      <c r="H6" s="2">
        <v>406.8</v>
      </c>
      <c r="I6" s="2">
        <v>406.8</v>
      </c>
      <c r="J6" s="2">
        <v>397.8</v>
      </c>
      <c r="K6" s="2">
        <v>406.1</v>
      </c>
      <c r="L6" s="2">
        <v>403.3</v>
      </c>
      <c r="M6" s="2">
        <f>AVERAGE(Tabelle5.Runde6[[#This Row],[1.Rd]:[5.Rd]])</f>
        <v>404.15999999999997</v>
      </c>
      <c r="N6" s="4"/>
    </row>
    <row r="7" spans="1:14" x14ac:dyDescent="0.25">
      <c r="A7" s="1" t="s">
        <v>72</v>
      </c>
      <c r="B7" s="1">
        <v>6</v>
      </c>
      <c r="C7" s="1" t="s">
        <v>37</v>
      </c>
      <c r="D7" s="1" t="s">
        <v>25</v>
      </c>
      <c r="E7" s="3">
        <v>4</v>
      </c>
      <c r="F7" s="1">
        <v>4</v>
      </c>
      <c r="G7" s="1">
        <v>5</v>
      </c>
      <c r="H7" s="2">
        <v>401.2</v>
      </c>
      <c r="I7" s="2">
        <v>406.3</v>
      </c>
      <c r="J7" s="2">
        <v>401.6</v>
      </c>
      <c r="K7" s="2">
        <v>403.4</v>
      </c>
      <c r="L7" s="2">
        <v>398.8</v>
      </c>
      <c r="M7" s="2">
        <f>AVERAGE(Tabelle5.Runde6[[#This Row],[1.Rd]:[5.Rd]])</f>
        <v>402.26</v>
      </c>
      <c r="N7" s="4"/>
    </row>
    <row r="8" spans="1:14" x14ac:dyDescent="0.25">
      <c r="A8" s="1" t="s">
        <v>73</v>
      </c>
      <c r="B8" s="1">
        <v>2</v>
      </c>
      <c r="C8" s="1" t="s">
        <v>36</v>
      </c>
      <c r="D8" s="1" t="s">
        <v>25</v>
      </c>
      <c r="E8" s="3">
        <v>4</v>
      </c>
      <c r="F8" s="1">
        <v>3</v>
      </c>
      <c r="G8" s="1">
        <v>5</v>
      </c>
      <c r="H8" s="2">
        <v>402.7</v>
      </c>
      <c r="I8" s="2">
        <v>404.2</v>
      </c>
      <c r="J8" s="2">
        <v>404.3</v>
      </c>
      <c r="K8" s="2">
        <v>407.8</v>
      </c>
      <c r="L8" s="2">
        <v>397.7</v>
      </c>
      <c r="M8" s="2">
        <f>AVERAGE(Tabelle5.Runde6[[#This Row],[1.Rd]:[5.Rd]])</f>
        <v>403.34000000000003</v>
      </c>
      <c r="N8" s="4"/>
    </row>
    <row r="9" spans="1:14" x14ac:dyDescent="0.25">
      <c r="A9" s="9" t="s">
        <v>74</v>
      </c>
      <c r="B9" s="1">
        <v>5</v>
      </c>
      <c r="C9" s="1" t="s">
        <v>44</v>
      </c>
      <c r="D9" s="1" t="s">
        <v>28</v>
      </c>
      <c r="E9" s="3">
        <v>4</v>
      </c>
      <c r="F9" s="1">
        <v>2</v>
      </c>
      <c r="G9" s="1">
        <v>4</v>
      </c>
      <c r="H9" s="2">
        <v>409.6</v>
      </c>
      <c r="I9" s="2">
        <v>402.9</v>
      </c>
      <c r="J9" s="2">
        <v>400.8</v>
      </c>
      <c r="K9" s="2">
        <v>400.9</v>
      </c>
      <c r="L9" s="2"/>
      <c r="M9" s="2">
        <f>AVERAGE(Tabelle5.Runde6[[#This Row],[1.Rd]:[5.Rd]])</f>
        <v>403.54999999999995</v>
      </c>
      <c r="N9" s="4"/>
    </row>
    <row r="10" spans="1:14" x14ac:dyDescent="0.25">
      <c r="A10" s="9" t="s">
        <v>75</v>
      </c>
      <c r="B10" s="1">
        <v>11</v>
      </c>
      <c r="C10" s="1" t="s">
        <v>51</v>
      </c>
      <c r="D10" s="1" t="s">
        <v>19</v>
      </c>
      <c r="E10" s="3">
        <v>3</v>
      </c>
      <c r="F10" s="1">
        <v>4</v>
      </c>
      <c r="G10" s="1">
        <v>5</v>
      </c>
      <c r="H10" s="2">
        <v>400</v>
      </c>
      <c r="I10" s="2">
        <v>396.7</v>
      </c>
      <c r="J10" s="2">
        <v>403.4</v>
      </c>
      <c r="K10" s="2">
        <v>387.9</v>
      </c>
      <c r="L10" s="2">
        <v>407.4</v>
      </c>
      <c r="M10" s="2">
        <f>AVERAGE(Tabelle5.Runde6[[#This Row],[1.Rd]:[5.Rd]])</f>
        <v>399.08000000000004</v>
      </c>
      <c r="N10" s="4"/>
    </row>
    <row r="11" spans="1:14" x14ac:dyDescent="0.25">
      <c r="A11" s="1" t="s">
        <v>76</v>
      </c>
      <c r="B11" s="1">
        <v>8</v>
      </c>
      <c r="C11" s="1" t="s">
        <v>62</v>
      </c>
      <c r="D11" s="1" t="s">
        <v>28</v>
      </c>
      <c r="E11" s="3">
        <v>2</v>
      </c>
      <c r="F11" s="1">
        <v>4</v>
      </c>
      <c r="G11" s="1">
        <v>5</v>
      </c>
      <c r="H11" s="2">
        <v>394.8</v>
      </c>
      <c r="I11" s="2">
        <v>397</v>
      </c>
      <c r="J11" s="2">
        <v>398.7</v>
      </c>
      <c r="K11" s="2">
        <v>409.8</v>
      </c>
      <c r="L11" s="2">
        <v>401.4</v>
      </c>
      <c r="M11" s="2">
        <f>AVERAGE(Tabelle5.Runde6[[#This Row],[1.Rd]:[5.Rd]])</f>
        <v>400.34</v>
      </c>
      <c r="N11" s="4"/>
    </row>
    <row r="12" spans="1:14" x14ac:dyDescent="0.25">
      <c r="A12" s="9" t="s">
        <v>77</v>
      </c>
      <c r="B12" s="1">
        <v>7</v>
      </c>
      <c r="C12" s="1" t="s">
        <v>42</v>
      </c>
      <c r="D12" s="1" t="s">
        <v>26</v>
      </c>
      <c r="E12" s="3">
        <v>2</v>
      </c>
      <c r="F12" s="1">
        <v>3</v>
      </c>
      <c r="G12" s="1">
        <v>4</v>
      </c>
      <c r="H12" s="6"/>
      <c r="I12" s="2">
        <v>399.7</v>
      </c>
      <c r="J12" s="2">
        <v>400.8</v>
      </c>
      <c r="K12" s="2">
        <v>408.3</v>
      </c>
      <c r="L12" s="2">
        <v>398.7</v>
      </c>
      <c r="M12" s="2">
        <f>AVERAGE(Tabelle5.Runde6[[#This Row],[1.Rd]:[5.Rd]])</f>
        <v>401.875</v>
      </c>
      <c r="N12" s="4"/>
    </row>
    <row r="13" spans="1:14" x14ac:dyDescent="0.25">
      <c r="A13" s="9" t="s">
        <v>78</v>
      </c>
      <c r="B13" s="1">
        <v>9</v>
      </c>
      <c r="C13" s="1" t="s">
        <v>43</v>
      </c>
      <c r="D13" s="1" t="s">
        <v>26</v>
      </c>
      <c r="E13" s="3">
        <v>2</v>
      </c>
      <c r="F13" s="1">
        <v>3</v>
      </c>
      <c r="G13" s="1">
        <v>4</v>
      </c>
      <c r="H13" s="2">
        <v>401.3</v>
      </c>
      <c r="I13" s="2">
        <v>389.7</v>
      </c>
      <c r="J13" s="2">
        <v>402.6</v>
      </c>
      <c r="K13" s="2">
        <v>399.4</v>
      </c>
      <c r="L13" s="2"/>
      <c r="M13" s="2">
        <f>AVERAGE(Tabelle5.Runde6[[#This Row],[1.Rd]:[5.Rd]])</f>
        <v>398.25</v>
      </c>
      <c r="N13" s="4"/>
    </row>
    <row r="14" spans="1:14" x14ac:dyDescent="0.25">
      <c r="A14" s="9" t="s">
        <v>79</v>
      </c>
      <c r="B14" s="1">
        <v>3</v>
      </c>
      <c r="C14" s="1" t="s">
        <v>29</v>
      </c>
      <c r="D14" s="1" t="s">
        <v>23</v>
      </c>
      <c r="E14" s="3">
        <v>2</v>
      </c>
      <c r="F14" s="1">
        <v>2</v>
      </c>
      <c r="G14" s="1">
        <v>3</v>
      </c>
      <c r="H14" s="6"/>
      <c r="I14" s="2">
        <v>404</v>
      </c>
      <c r="J14" s="2">
        <v>402.9</v>
      </c>
      <c r="K14" s="2">
        <v>406.5</v>
      </c>
      <c r="L14" s="2"/>
      <c r="M14" s="2">
        <f>AVERAGE(Tabelle5.Runde6[[#This Row],[1.Rd]:[5.Rd]])</f>
        <v>404.4666666666667</v>
      </c>
      <c r="N14" s="4"/>
    </row>
    <row r="15" spans="1:14" x14ac:dyDescent="0.25">
      <c r="A15" s="1" t="s">
        <v>80</v>
      </c>
      <c r="B15" s="1">
        <v>12</v>
      </c>
      <c r="C15" s="1" t="s">
        <v>120</v>
      </c>
      <c r="D15" s="1" t="s">
        <v>25</v>
      </c>
      <c r="E15" s="3">
        <v>1</v>
      </c>
      <c r="F15" s="1">
        <v>4</v>
      </c>
      <c r="G15" s="1">
        <v>5</v>
      </c>
      <c r="H15" s="2">
        <v>398</v>
      </c>
      <c r="I15" s="2">
        <v>394.1</v>
      </c>
      <c r="J15" s="2">
        <v>393.7</v>
      </c>
      <c r="K15" s="2">
        <v>398.5</v>
      </c>
      <c r="L15" s="2">
        <v>403.9</v>
      </c>
      <c r="M15" s="2">
        <f>AVERAGE(Tabelle5.Runde6[[#This Row],[1.Rd]:[5.Rd]])</f>
        <v>397.64</v>
      </c>
      <c r="N15" s="4"/>
    </row>
    <row r="16" spans="1:14" x14ac:dyDescent="0.25">
      <c r="A16" s="9" t="s">
        <v>81</v>
      </c>
      <c r="B16" s="1">
        <v>13</v>
      </c>
      <c r="C16" s="1" t="s">
        <v>38</v>
      </c>
      <c r="D16" s="1" t="s">
        <v>22</v>
      </c>
      <c r="E16" s="3">
        <v>1</v>
      </c>
      <c r="F16" s="1">
        <v>1</v>
      </c>
      <c r="G16" s="1">
        <v>5</v>
      </c>
      <c r="H16" s="2">
        <v>398.1</v>
      </c>
      <c r="I16" s="2">
        <v>389.4</v>
      </c>
      <c r="J16" s="2">
        <v>401.5</v>
      </c>
      <c r="K16" s="2">
        <v>393.3</v>
      </c>
      <c r="L16" s="2">
        <v>396.9</v>
      </c>
      <c r="M16" s="2">
        <f>AVERAGE(Tabelle5.Runde6[[#This Row],[1.Rd]:[5.Rd]])</f>
        <v>395.84</v>
      </c>
      <c r="N16" s="4"/>
    </row>
    <row r="17" spans="1:14" x14ac:dyDescent="0.25">
      <c r="A17" s="1" t="s">
        <v>82</v>
      </c>
      <c r="B17" s="1">
        <v>20</v>
      </c>
      <c r="C17" s="1" t="s">
        <v>141</v>
      </c>
      <c r="D17" s="1" t="s">
        <v>19</v>
      </c>
      <c r="E17" s="3"/>
      <c r="F17" s="1">
        <v>3</v>
      </c>
      <c r="G17" s="1">
        <v>4</v>
      </c>
      <c r="H17" s="6"/>
      <c r="I17" s="2">
        <v>384.3</v>
      </c>
      <c r="J17" s="2">
        <v>384.5</v>
      </c>
      <c r="K17" s="2">
        <v>393.2</v>
      </c>
      <c r="L17" s="2">
        <v>386.4</v>
      </c>
      <c r="M17" s="2">
        <f>AVERAGE(Tabelle5.Runde6[[#This Row],[1.Rd]:[5.Rd]])</f>
        <v>387.1</v>
      </c>
      <c r="N17" s="4"/>
    </row>
    <row r="18" spans="1:14" x14ac:dyDescent="0.25">
      <c r="A18" s="9" t="s">
        <v>83</v>
      </c>
      <c r="B18" s="1">
        <v>15</v>
      </c>
      <c r="C18" s="1" t="s">
        <v>34</v>
      </c>
      <c r="D18" s="1" t="s">
        <v>27</v>
      </c>
      <c r="E18" s="3"/>
      <c r="F18" s="1">
        <v>2</v>
      </c>
      <c r="G18" s="1">
        <v>5</v>
      </c>
      <c r="H18" s="2">
        <v>383.3</v>
      </c>
      <c r="I18" s="2">
        <v>392.2</v>
      </c>
      <c r="J18" s="2">
        <v>393.8</v>
      </c>
      <c r="K18" s="2">
        <v>399.7</v>
      </c>
      <c r="L18" s="2">
        <v>395</v>
      </c>
      <c r="M18" s="2">
        <f>AVERAGE(Tabelle5.Runde6[[#This Row],[1.Rd]:[5.Rd]])</f>
        <v>392.8</v>
      </c>
      <c r="N18" s="4"/>
    </row>
    <row r="19" spans="1:14" x14ac:dyDescent="0.25">
      <c r="A19" s="1" t="s">
        <v>84</v>
      </c>
      <c r="B19" s="1">
        <v>16</v>
      </c>
      <c r="C19" s="1" t="s">
        <v>137</v>
      </c>
      <c r="D19" s="1" t="s">
        <v>28</v>
      </c>
      <c r="E19" s="3"/>
      <c r="F19" s="1">
        <v>2</v>
      </c>
      <c r="G19" s="1">
        <v>5</v>
      </c>
      <c r="H19" s="2">
        <v>394.9</v>
      </c>
      <c r="I19" s="2">
        <v>390.3</v>
      </c>
      <c r="J19" s="2">
        <v>388</v>
      </c>
      <c r="K19" s="2">
        <v>395.2</v>
      </c>
      <c r="L19" s="2">
        <v>398.6</v>
      </c>
      <c r="M19" s="2">
        <f>AVERAGE(Tabelle5.Runde6[[#This Row],[1.Rd]:[5.Rd]])</f>
        <v>393.4</v>
      </c>
      <c r="N19" s="4"/>
    </row>
    <row r="20" spans="1:14" x14ac:dyDescent="0.25">
      <c r="A20" s="1" t="s">
        <v>85</v>
      </c>
      <c r="B20" s="1">
        <v>14</v>
      </c>
      <c r="C20" s="1" t="s">
        <v>30</v>
      </c>
      <c r="D20" s="1" t="s">
        <v>23</v>
      </c>
      <c r="E20" s="3"/>
      <c r="F20" s="1">
        <v>2</v>
      </c>
      <c r="G20" s="1">
        <v>3</v>
      </c>
      <c r="H20" s="2">
        <v>391.4</v>
      </c>
      <c r="I20" s="2"/>
      <c r="J20" s="2"/>
      <c r="K20" s="2">
        <v>394.4</v>
      </c>
      <c r="L20" s="2">
        <v>393.8</v>
      </c>
      <c r="M20" s="2">
        <f>AVERAGE(Tabelle5.Runde6[[#This Row],[1.Rd]:[5.Rd]])</f>
        <v>393.2</v>
      </c>
      <c r="N20" s="4"/>
    </row>
    <row r="21" spans="1:14" x14ac:dyDescent="0.25">
      <c r="A21" s="9" t="s">
        <v>86</v>
      </c>
      <c r="B21" s="1">
        <v>17</v>
      </c>
      <c r="C21" s="1" t="s">
        <v>39</v>
      </c>
      <c r="D21" s="1" t="s">
        <v>22</v>
      </c>
      <c r="E21" s="3"/>
      <c r="F21" s="1">
        <v>1</v>
      </c>
      <c r="G21" s="1">
        <v>5</v>
      </c>
      <c r="H21" s="2">
        <v>390.3</v>
      </c>
      <c r="I21" s="2">
        <v>396.4</v>
      </c>
      <c r="J21" s="2">
        <v>388.2</v>
      </c>
      <c r="K21" s="2">
        <v>385.8</v>
      </c>
      <c r="L21" s="2">
        <v>396.8</v>
      </c>
      <c r="M21" s="2">
        <f>AVERAGE(Tabelle5.Runde6[[#This Row],[1.Rd]:[5.Rd]])</f>
        <v>391.5</v>
      </c>
      <c r="N21" s="4"/>
    </row>
    <row r="22" spans="1:14" x14ac:dyDescent="0.25">
      <c r="A22" s="1" t="s">
        <v>87</v>
      </c>
      <c r="B22" s="1">
        <v>30</v>
      </c>
      <c r="C22" s="1" t="s">
        <v>135</v>
      </c>
      <c r="D22" s="1" t="s">
        <v>23</v>
      </c>
      <c r="E22" s="3"/>
      <c r="F22" s="1">
        <v>1</v>
      </c>
      <c r="G22" s="1">
        <v>4</v>
      </c>
      <c r="H22" s="2">
        <v>367.1</v>
      </c>
      <c r="I22" s="2">
        <v>362.6</v>
      </c>
      <c r="J22" s="2">
        <v>376.6</v>
      </c>
      <c r="K22" s="2"/>
      <c r="L22" s="2">
        <v>364.1</v>
      </c>
      <c r="M22" s="2">
        <f>AVERAGE(Tabelle5.Runde6[[#This Row],[1.Rd]:[5.Rd]])</f>
        <v>367.6</v>
      </c>
      <c r="N22" s="4"/>
    </row>
    <row r="23" spans="1:14" x14ac:dyDescent="0.25">
      <c r="A23" s="1" t="s">
        <v>88</v>
      </c>
      <c r="B23" s="1">
        <v>10</v>
      </c>
      <c r="C23" s="1" t="s">
        <v>41</v>
      </c>
      <c r="D23" s="1" t="s">
        <v>26</v>
      </c>
      <c r="E23" s="3"/>
      <c r="F23" s="1">
        <v>1</v>
      </c>
      <c r="G23" s="1">
        <v>2</v>
      </c>
      <c r="H23" s="2">
        <v>397.7</v>
      </c>
      <c r="I23" s="2"/>
      <c r="J23" s="2"/>
      <c r="K23" s="2"/>
      <c r="L23" s="2">
        <v>393.7</v>
      </c>
      <c r="M23" s="2">
        <f>AVERAGE(Tabelle5.Runde6[[#This Row],[1.Rd]:[5.Rd]])</f>
        <v>395.7</v>
      </c>
      <c r="N23" s="4"/>
    </row>
    <row r="24" spans="1:14" x14ac:dyDescent="0.25">
      <c r="A24" s="1" t="s">
        <v>89</v>
      </c>
      <c r="B24" s="1">
        <v>18</v>
      </c>
      <c r="C24" s="1" t="s">
        <v>63</v>
      </c>
      <c r="D24" s="1" t="s">
        <v>28</v>
      </c>
      <c r="E24" s="3"/>
      <c r="F24" s="1">
        <v>1</v>
      </c>
      <c r="G24" s="1">
        <v>2</v>
      </c>
      <c r="H24" s="2">
        <v>388.5</v>
      </c>
      <c r="I24" s="2"/>
      <c r="J24" s="2"/>
      <c r="K24" s="2"/>
      <c r="L24" s="2">
        <v>391.2</v>
      </c>
      <c r="M24" s="2">
        <f>AVERAGE(Tabelle5.Runde6[[#This Row],[1.Rd]:[5.Rd]])</f>
        <v>389.85</v>
      </c>
      <c r="N24" s="4"/>
    </row>
    <row r="25" spans="1:14" x14ac:dyDescent="0.25">
      <c r="A25" s="9" t="s">
        <v>90</v>
      </c>
      <c r="B25" s="1">
        <v>27</v>
      </c>
      <c r="C25" s="1" t="s">
        <v>142</v>
      </c>
      <c r="D25" s="1" t="s">
        <v>23</v>
      </c>
      <c r="E25" s="3"/>
      <c r="F25" s="1">
        <v>1</v>
      </c>
      <c r="G25" s="1">
        <v>2</v>
      </c>
      <c r="H25" s="2"/>
      <c r="I25" s="2"/>
      <c r="J25" s="2"/>
      <c r="K25" s="2">
        <v>372.9</v>
      </c>
      <c r="L25" s="2">
        <v>379.1</v>
      </c>
      <c r="M25" s="2">
        <f>AVERAGE(Tabelle5.Runde6[[#This Row],[1.Rd]:[5.Rd]])</f>
        <v>376</v>
      </c>
      <c r="N25" s="4"/>
    </row>
    <row r="26" spans="1:14" x14ac:dyDescent="0.25">
      <c r="A26" s="9" t="s">
        <v>91</v>
      </c>
      <c r="B26" s="1">
        <v>29</v>
      </c>
      <c r="C26" s="1" t="s">
        <v>136</v>
      </c>
      <c r="D26" s="1" t="s">
        <v>27</v>
      </c>
      <c r="E26" s="3"/>
      <c r="F26" s="1">
        <v>1</v>
      </c>
      <c r="G26" s="1">
        <v>2</v>
      </c>
      <c r="H26" s="2">
        <v>370.1</v>
      </c>
      <c r="I26" s="2"/>
      <c r="J26" s="2"/>
      <c r="K26" s="2">
        <v>374.7</v>
      </c>
      <c r="L26" s="2"/>
      <c r="M26" s="2">
        <f>AVERAGE(Tabelle5.Runde6[[#This Row],[1.Rd]:[5.Rd]])</f>
        <v>372.4</v>
      </c>
      <c r="N26" s="4"/>
    </row>
    <row r="27" spans="1:14" x14ac:dyDescent="0.25">
      <c r="A27" s="1" t="s">
        <v>92</v>
      </c>
      <c r="B27" s="1"/>
      <c r="C27" s="1" t="s">
        <v>32</v>
      </c>
      <c r="D27" s="1" t="s">
        <v>27</v>
      </c>
      <c r="E27" s="3"/>
      <c r="F27" s="1">
        <v>1</v>
      </c>
      <c r="G27" s="1">
        <v>1</v>
      </c>
      <c r="H27" s="6"/>
      <c r="I27" s="2"/>
      <c r="J27" s="2"/>
      <c r="K27" s="2"/>
      <c r="L27" s="2">
        <v>390</v>
      </c>
      <c r="M27" s="2">
        <f>AVERAGE(Tabelle5.Runde6[[#This Row],[1.Rd]:[5.Rd]])</f>
        <v>390</v>
      </c>
      <c r="N27" s="4"/>
    </row>
    <row r="28" spans="1:14" x14ac:dyDescent="0.25">
      <c r="A28" s="9" t="s">
        <v>93</v>
      </c>
      <c r="B28" s="1">
        <v>19</v>
      </c>
      <c r="C28" s="1" t="s">
        <v>33</v>
      </c>
      <c r="D28" s="1" t="s">
        <v>27</v>
      </c>
      <c r="E28" s="3"/>
      <c r="F28" s="1"/>
      <c r="G28" s="1">
        <v>5</v>
      </c>
      <c r="H28" s="2">
        <v>383.5</v>
      </c>
      <c r="I28" s="2">
        <v>382.7</v>
      </c>
      <c r="J28" s="2">
        <v>396</v>
      </c>
      <c r="K28" s="2">
        <v>390</v>
      </c>
      <c r="L28" s="2">
        <v>374.6</v>
      </c>
      <c r="M28" s="2">
        <f>AVERAGE(Tabelle5.Runde6[[#This Row],[1.Rd]:[5.Rd]])</f>
        <v>385.36</v>
      </c>
      <c r="N28" s="4"/>
    </row>
    <row r="29" spans="1:14" x14ac:dyDescent="0.25">
      <c r="A29" s="1" t="s">
        <v>94</v>
      </c>
      <c r="B29" s="1">
        <v>24</v>
      </c>
      <c r="C29" s="1" t="s">
        <v>138</v>
      </c>
      <c r="D29" s="1" t="s">
        <v>133</v>
      </c>
      <c r="E29" s="3"/>
      <c r="F29" s="1"/>
      <c r="G29" s="1">
        <v>5</v>
      </c>
      <c r="H29" s="2">
        <v>392.5</v>
      </c>
      <c r="I29" s="2">
        <v>375.4</v>
      </c>
      <c r="J29" s="2">
        <v>380.9</v>
      </c>
      <c r="K29" s="2">
        <v>376.4</v>
      </c>
      <c r="L29" s="2">
        <v>371.8</v>
      </c>
      <c r="M29" s="2">
        <f>AVERAGE(Tabelle5.Runde6[[#This Row],[1.Rd]:[5.Rd]])</f>
        <v>379.4</v>
      </c>
      <c r="N29" s="4"/>
    </row>
    <row r="30" spans="1:14" x14ac:dyDescent="0.25">
      <c r="A30" s="1" t="s">
        <v>95</v>
      </c>
      <c r="B30" s="1">
        <v>26</v>
      </c>
      <c r="C30" s="1" t="s">
        <v>140</v>
      </c>
      <c r="D30" s="1" t="s">
        <v>133</v>
      </c>
      <c r="E30" s="3"/>
      <c r="F30" s="1"/>
      <c r="G30" s="1">
        <v>4</v>
      </c>
      <c r="H30" s="2">
        <v>374.8</v>
      </c>
      <c r="I30" s="2"/>
      <c r="J30" s="2">
        <v>386.4</v>
      </c>
      <c r="K30" s="2">
        <v>373.4</v>
      </c>
      <c r="L30" s="2">
        <v>372.9</v>
      </c>
      <c r="M30" s="2">
        <f>AVERAGE(Tabelle5.Runde6[[#This Row],[1.Rd]:[5.Rd]])</f>
        <v>376.875</v>
      </c>
      <c r="N30" s="4"/>
    </row>
    <row r="31" spans="1:14" x14ac:dyDescent="0.25">
      <c r="A31" s="9" t="s">
        <v>96</v>
      </c>
      <c r="B31" s="1">
        <v>21</v>
      </c>
      <c r="C31" s="1" t="s">
        <v>144</v>
      </c>
      <c r="D31" s="1" t="s">
        <v>133</v>
      </c>
      <c r="E31" s="3"/>
      <c r="F31" s="1"/>
      <c r="G31" s="1">
        <v>3</v>
      </c>
      <c r="H31" s="4"/>
      <c r="I31" s="2">
        <v>381.7</v>
      </c>
      <c r="J31" s="2">
        <v>390.4</v>
      </c>
      <c r="K31" s="2"/>
      <c r="L31" s="2">
        <v>383.7</v>
      </c>
      <c r="M31" s="2">
        <f>AVERAGE(Tabelle5.Runde6[[#This Row],[1.Rd]:[5.Rd]])</f>
        <v>385.26666666666665</v>
      </c>
      <c r="N31" s="4"/>
    </row>
    <row r="32" spans="1:14" x14ac:dyDescent="0.25">
      <c r="A32" s="9" t="s">
        <v>97</v>
      </c>
      <c r="B32" s="1">
        <v>25</v>
      </c>
      <c r="C32" s="1" t="s">
        <v>59</v>
      </c>
      <c r="D32" s="1" t="s">
        <v>23</v>
      </c>
      <c r="E32" s="3"/>
      <c r="F32" s="1"/>
      <c r="G32" s="1">
        <v>3</v>
      </c>
      <c r="H32" s="2">
        <v>376.2</v>
      </c>
      <c r="I32" s="2">
        <v>373.4</v>
      </c>
      <c r="J32" s="2">
        <v>385.7</v>
      </c>
      <c r="K32" s="2"/>
      <c r="L32" s="2"/>
      <c r="M32" s="2">
        <f>AVERAGE(Tabelle5.Runde6[[#This Row],[1.Rd]:[5.Rd]])</f>
        <v>378.43333333333334</v>
      </c>
      <c r="N32" s="4"/>
    </row>
    <row r="33" spans="1:14" x14ac:dyDescent="0.25">
      <c r="A33" s="9" t="s">
        <v>98</v>
      </c>
      <c r="B33" s="1">
        <v>33</v>
      </c>
      <c r="C33" s="1" t="s">
        <v>40</v>
      </c>
      <c r="D33" s="1" t="s">
        <v>22</v>
      </c>
      <c r="E33" s="3"/>
      <c r="F33" s="1"/>
      <c r="G33" s="1">
        <v>3</v>
      </c>
      <c r="H33" s="2"/>
      <c r="I33" s="2">
        <v>346.9</v>
      </c>
      <c r="J33" s="2">
        <v>358.8</v>
      </c>
      <c r="K33" s="2"/>
      <c r="L33" s="2">
        <v>359</v>
      </c>
      <c r="M33" s="2">
        <f>AVERAGE(Tabelle5.Runde6[[#This Row],[1.Rd]:[5.Rd]])</f>
        <v>354.90000000000003</v>
      </c>
      <c r="N33" s="4"/>
    </row>
    <row r="34" spans="1:14" x14ac:dyDescent="0.25">
      <c r="A34" s="9" t="s">
        <v>99</v>
      </c>
      <c r="B34" s="1">
        <v>31</v>
      </c>
      <c r="C34" s="1" t="s">
        <v>143</v>
      </c>
      <c r="D34" s="1" t="s">
        <v>27</v>
      </c>
      <c r="E34" s="3"/>
      <c r="F34" s="1"/>
      <c r="G34" s="1">
        <v>2</v>
      </c>
      <c r="H34" s="4"/>
      <c r="I34" s="2">
        <v>350.8</v>
      </c>
      <c r="J34" s="2">
        <v>371.5</v>
      </c>
      <c r="K34" s="2"/>
      <c r="L34" s="2"/>
      <c r="M34" s="2">
        <f>AVERAGE(Tabelle5.Runde6[[#This Row],[1.Rd]:[5.Rd]])</f>
        <v>361.15</v>
      </c>
      <c r="N34" s="4"/>
    </row>
    <row r="35" spans="1:14" x14ac:dyDescent="0.25">
      <c r="A35" s="1" t="s">
        <v>100</v>
      </c>
      <c r="B35" s="1">
        <v>22</v>
      </c>
      <c r="C35" s="1" t="s">
        <v>139</v>
      </c>
      <c r="D35" s="1" t="s">
        <v>133</v>
      </c>
      <c r="E35" s="3"/>
      <c r="F35" s="1"/>
      <c r="G35" s="1">
        <v>1</v>
      </c>
      <c r="H35" s="2">
        <v>383.9</v>
      </c>
      <c r="I35" s="2"/>
      <c r="J35" s="2"/>
      <c r="K35" s="2"/>
      <c r="L35" s="2"/>
      <c r="M35" s="2">
        <f>AVERAGE(Tabelle5.Runde6[[#This Row],[1.Rd]:[5.Rd]])</f>
        <v>383.9</v>
      </c>
      <c r="N35" s="4"/>
    </row>
    <row r="36" spans="1:14" x14ac:dyDescent="0.25">
      <c r="A36" s="9" t="s">
        <v>101</v>
      </c>
      <c r="B36" s="1">
        <v>23</v>
      </c>
      <c r="C36" s="1" t="s">
        <v>134</v>
      </c>
      <c r="D36" s="1" t="s">
        <v>19</v>
      </c>
      <c r="E36" s="3"/>
      <c r="F36" s="1"/>
      <c r="G36" s="1">
        <v>1</v>
      </c>
      <c r="H36" s="2">
        <v>383.2</v>
      </c>
      <c r="I36" s="2"/>
      <c r="J36" s="2"/>
      <c r="K36" s="2"/>
      <c r="L36" s="2"/>
      <c r="M36" s="2">
        <f>AVERAGE(Tabelle5.Runde6[[#This Row],[1.Rd]:[5.Rd]])</f>
        <v>383.2</v>
      </c>
      <c r="N36" s="4"/>
    </row>
    <row r="37" spans="1:14" x14ac:dyDescent="0.25">
      <c r="A37" s="1" t="s">
        <v>102</v>
      </c>
      <c r="B37" s="1">
        <v>28</v>
      </c>
      <c r="C37" s="1" t="s">
        <v>46</v>
      </c>
      <c r="D37" s="1" t="s">
        <v>28</v>
      </c>
      <c r="E37" s="3"/>
      <c r="F37" s="1"/>
      <c r="G37" s="1">
        <v>1</v>
      </c>
      <c r="H37" s="2">
        <v>372.6</v>
      </c>
      <c r="I37" s="2"/>
      <c r="J37" s="2"/>
      <c r="K37" s="2"/>
      <c r="L37" s="2"/>
      <c r="M37" s="2">
        <f>AVERAGE(Tabelle5.Runde6[[#This Row],[1.Rd]:[5.Rd]])</f>
        <v>372.6</v>
      </c>
      <c r="N37" s="4"/>
    </row>
    <row r="38" spans="1:14" x14ac:dyDescent="0.25">
      <c r="A38" s="1" t="s">
        <v>103</v>
      </c>
      <c r="B38" s="1">
        <v>32</v>
      </c>
      <c r="C38" s="1" t="s">
        <v>145</v>
      </c>
      <c r="D38" s="1" t="s">
        <v>22</v>
      </c>
      <c r="E38" s="3"/>
      <c r="F38" s="1"/>
      <c r="G38" s="1">
        <v>1</v>
      </c>
      <c r="H38" s="2"/>
      <c r="I38" s="2"/>
      <c r="J38" s="2"/>
      <c r="K38" s="2">
        <v>360.7</v>
      </c>
      <c r="L38" s="2"/>
      <c r="M38" s="2">
        <f>AVERAGE(Tabelle5.Runde6[[#This Row],[1.Rd]:[5.Rd]])</f>
        <v>360.7</v>
      </c>
      <c r="N38" s="4"/>
    </row>
    <row r="39" spans="1:14" x14ac:dyDescent="0.25">
      <c r="A39" s="9" t="s">
        <v>104</v>
      </c>
      <c r="B39" s="1"/>
      <c r="C39" s="1"/>
      <c r="D39" s="1"/>
      <c r="E39" s="3"/>
      <c r="F39" s="1"/>
      <c r="G39" s="1"/>
      <c r="H39" s="6"/>
      <c r="I39" s="2"/>
      <c r="J39" s="2"/>
      <c r="K39" s="2"/>
      <c r="L39" s="2"/>
      <c r="M39" s="2" t="e">
        <f>AVERAGE(Tabelle5.Runde6[[#This Row],[1.Rd]:[5.Rd]])</f>
        <v>#DIV/0!</v>
      </c>
      <c r="N39" s="4"/>
    </row>
    <row r="40" spans="1:14" x14ac:dyDescent="0.25">
      <c r="A40" s="1" t="s">
        <v>105</v>
      </c>
      <c r="B40" s="1"/>
      <c r="C40" s="1"/>
      <c r="D40" s="1"/>
      <c r="E40" s="3"/>
      <c r="F40" s="1"/>
      <c r="G40" s="1"/>
      <c r="H40" s="2"/>
      <c r="I40" s="2"/>
      <c r="J40" s="2"/>
      <c r="K40" s="2"/>
      <c r="L40" s="2"/>
      <c r="M40" s="2" t="e">
        <f>AVERAGE(Tabelle5.Runde6[[#This Row],[1.Rd]:[5.Rd]])</f>
        <v>#DIV/0!</v>
      </c>
      <c r="N40" s="4"/>
    </row>
    <row r="41" spans="1:14" x14ac:dyDescent="0.25">
      <c r="A41" s="9" t="s">
        <v>111</v>
      </c>
      <c r="B41" s="1"/>
      <c r="C41" s="1"/>
      <c r="D41" s="1"/>
      <c r="E41" s="3"/>
      <c r="F41" s="1"/>
      <c r="G41" s="1"/>
      <c r="H41" s="2"/>
      <c r="I41" s="2"/>
      <c r="J41" s="2"/>
      <c r="K41" s="2"/>
      <c r="L41" s="2"/>
      <c r="M41" s="2" t="e">
        <f>AVERAGE(Tabelle5.Runde6[[#This Row],[1.Rd]:[5.Rd]])</f>
        <v>#DIV/0!</v>
      </c>
      <c r="N41" s="4"/>
    </row>
    <row r="42" spans="1:14" x14ac:dyDescent="0.25">
      <c r="A42" s="1" t="s">
        <v>112</v>
      </c>
      <c r="B42" s="1"/>
      <c r="C42" s="1"/>
      <c r="D42" s="1"/>
      <c r="E42" s="3"/>
      <c r="F42" s="1"/>
      <c r="G42" s="1"/>
      <c r="H42" s="6"/>
      <c r="I42" s="2"/>
      <c r="J42" s="2"/>
      <c r="K42" s="2"/>
      <c r="L42" s="2"/>
      <c r="M42" s="2" t="e">
        <f>AVERAGE(Tabelle5.Runde6[[#This Row],[1.Rd]:[5.Rd]])</f>
        <v>#DIV/0!</v>
      </c>
      <c r="N42" s="4"/>
    </row>
    <row r="43" spans="1:14" x14ac:dyDescent="0.25">
      <c r="A43" s="9" t="s">
        <v>113</v>
      </c>
      <c r="B43" s="1"/>
      <c r="C43" s="1"/>
      <c r="D43" s="1"/>
      <c r="E43" s="3"/>
      <c r="F43" s="1"/>
      <c r="G43" s="1"/>
      <c r="H43" s="6"/>
      <c r="I43" s="2"/>
      <c r="J43" s="2"/>
      <c r="K43" s="2"/>
      <c r="L43" s="2"/>
      <c r="M43" s="2" t="e">
        <f>AVERAGE(Tabelle5.Runde6[[#This Row],[1.Rd]:[5.Rd]])</f>
        <v>#DIV/0!</v>
      </c>
    </row>
    <row r="44" spans="1:14" x14ac:dyDescent="0.25">
      <c r="A44" s="1" t="s">
        <v>114</v>
      </c>
      <c r="B44" s="1"/>
      <c r="C44" s="1"/>
      <c r="D44" s="1"/>
      <c r="E44" s="3"/>
      <c r="F44" s="1"/>
      <c r="G44" s="1"/>
      <c r="H44" s="2"/>
      <c r="I44" s="2"/>
      <c r="J44" s="2"/>
      <c r="K44" s="2"/>
      <c r="L44" s="2"/>
      <c r="M44" s="2" t="e">
        <f>AVERAGE(Tabelle5.Runde6[[#This Row],[1.Rd]:[5.Rd]])</f>
        <v>#DIV/0!</v>
      </c>
    </row>
    <row r="45" spans="1:14" x14ac:dyDescent="0.25">
      <c r="A45" s="9" t="s">
        <v>121</v>
      </c>
      <c r="B45" s="1"/>
      <c r="C45" s="1"/>
      <c r="D45" s="1"/>
      <c r="E45" s="3"/>
      <c r="F45" s="1"/>
      <c r="G45" s="1"/>
      <c r="H45" s="2"/>
      <c r="I45" s="2"/>
      <c r="J45" s="2"/>
      <c r="K45" s="2"/>
      <c r="L45" s="2"/>
      <c r="M45" s="2" t="e">
        <f>AVERAGE(Tabelle5.Runde6[[#This Row],[1.Rd]:[5.Rd]])</f>
        <v>#DIV/0!</v>
      </c>
    </row>
    <row r="46" spans="1:14" x14ac:dyDescent="0.25">
      <c r="A46" s="1" t="s">
        <v>122</v>
      </c>
      <c r="B46" s="1"/>
      <c r="C46" s="1"/>
      <c r="D46" s="1"/>
      <c r="E46" s="3"/>
      <c r="F46" s="1"/>
      <c r="G46" s="1"/>
      <c r="H46" s="6"/>
      <c r="I46" s="2"/>
      <c r="J46" s="2"/>
      <c r="K46" s="2"/>
      <c r="L46" s="2"/>
      <c r="M46" s="2" t="e">
        <f>AVERAGE(Tabelle5.Runde6[[#This Row],[1.Rd]:[5.Rd]])</f>
        <v>#DIV/0!</v>
      </c>
    </row>
    <row r="47" spans="1:14" x14ac:dyDescent="0.25">
      <c r="A47" s="9" t="s">
        <v>123</v>
      </c>
      <c r="B47" s="1"/>
      <c r="C47" s="1"/>
      <c r="D47" s="1"/>
      <c r="E47" s="3"/>
      <c r="F47" s="1"/>
      <c r="G47" s="1"/>
      <c r="H47" s="6"/>
      <c r="I47" s="2"/>
      <c r="J47" s="2"/>
      <c r="K47" s="2"/>
      <c r="L47" s="2"/>
      <c r="M47" s="2" t="e">
        <f>AVERAGE(Tabelle5.Runde6[[#This Row],[1.Rd]:[5.Rd]])</f>
        <v>#DIV/0!</v>
      </c>
    </row>
    <row r="48" spans="1:14" x14ac:dyDescent="0.25">
      <c r="A48" s="1" t="s">
        <v>124</v>
      </c>
      <c r="B48" s="1"/>
      <c r="C48" s="1"/>
      <c r="D48" s="1"/>
      <c r="E48" s="3"/>
      <c r="F48" s="1"/>
      <c r="G48" s="1"/>
      <c r="H48" s="6"/>
      <c r="I48" s="2"/>
      <c r="J48" s="2"/>
      <c r="K48" s="2"/>
      <c r="L48" s="2"/>
      <c r="M48" s="2" t="e">
        <f>AVERAGE(Tabelle5.Runde6[[#This Row],[1.Rd]:[5.Rd]])</f>
        <v>#DIV/0!</v>
      </c>
    </row>
    <row r="49" spans="1:13" x14ac:dyDescent="0.25">
      <c r="A49" s="9" t="s">
        <v>127</v>
      </c>
      <c r="B49" s="1" t="s">
        <v>122</v>
      </c>
      <c r="C49" s="1" t="s">
        <v>40</v>
      </c>
      <c r="D49" s="1" t="s">
        <v>22</v>
      </c>
      <c r="E49" s="3"/>
      <c r="F49" s="1"/>
      <c r="G49" s="1"/>
      <c r="H49" s="6"/>
      <c r="I49" s="2"/>
      <c r="J49" s="2"/>
      <c r="K49" s="2"/>
      <c r="L49" s="2"/>
      <c r="M49" s="2" t="e">
        <f>AVERAGE(Tabelle5.Runde6[[#This Row],[1.Rd]:[5.Rd]])</f>
        <v>#DIV/0!</v>
      </c>
    </row>
    <row r="50" spans="1:13" x14ac:dyDescent="0.25">
      <c r="A50" s="1" t="s">
        <v>65</v>
      </c>
      <c r="B50" s="1"/>
      <c r="C50" s="1"/>
      <c r="D50" s="1"/>
      <c r="E50" s="1">
        <f>SUBTOTAL(109,Tabelle5.Runde6[400,0])</f>
        <v>34</v>
      </c>
      <c r="F50" s="1"/>
      <c r="G50" s="1"/>
      <c r="H50" s="8">
        <f>SUBTOTAL(103,Tabelle5.Runde6[1.Rd])</f>
        <v>25</v>
      </c>
      <c r="I50" s="1">
        <f>SUBTOTAL(103,Tabelle5.Runde6[2.Rd])</f>
        <v>23</v>
      </c>
      <c r="J50" s="1">
        <f>SUBTOTAL(103,Tabelle5.Runde6[3.Rd])</f>
        <v>24</v>
      </c>
      <c r="K50" s="1">
        <f>SUBTOTAL(103,Tabelle5.Runde6[4.Rd])</f>
        <v>23</v>
      </c>
      <c r="L50" s="1">
        <f>SUBTOTAL(103,Tabelle5.Runde6[5.Rd])</f>
        <v>24</v>
      </c>
      <c r="M50" s="2"/>
    </row>
    <row r="51" spans="1:13" x14ac:dyDescent="0.25">
      <c r="C51" s="1"/>
      <c r="D51" s="1"/>
    </row>
    <row r="52" spans="1:13" x14ac:dyDescent="0.25">
      <c r="C52" s="1"/>
      <c r="D52" s="1"/>
    </row>
    <row r="53" spans="1:13" x14ac:dyDescent="0.25">
      <c r="C53" s="1"/>
      <c r="D53" s="1"/>
    </row>
    <row r="54" spans="1:13" x14ac:dyDescent="0.25">
      <c r="C54" s="1"/>
      <c r="D54" s="1"/>
    </row>
    <row r="55" spans="1:13" x14ac:dyDescent="0.25">
      <c r="C55" s="1"/>
      <c r="D55" s="1"/>
    </row>
    <row r="56" spans="1:13" x14ac:dyDescent="0.25">
      <c r="C56" s="1"/>
      <c r="D56" s="1"/>
    </row>
    <row r="57" spans="1:13" x14ac:dyDescent="0.25">
      <c r="C57" s="1"/>
      <c r="D57" s="1"/>
    </row>
    <row r="58" spans="1:13" x14ac:dyDescent="0.25">
      <c r="C58" s="1"/>
      <c r="D58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5:D49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="75" zoomScaleNormal="75" workbookViewId="0">
      <selection activeCell="U14" sqref="U14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10" width="10.85546875" bestFit="1" customWidth="1"/>
    <col min="11" max="13" width="10.85546875" customWidth="1"/>
  </cols>
  <sheetData>
    <row r="1" spans="1:15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"/>
    </row>
    <row r="2" spans="1:15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5"/>
    </row>
    <row r="3" spans="1:15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5"/>
    </row>
    <row r="4" spans="1:15" x14ac:dyDescent="0.25">
      <c r="A4" t="s">
        <v>2</v>
      </c>
      <c r="B4" t="s">
        <v>3</v>
      </c>
      <c r="C4" s="1" t="s">
        <v>4</v>
      </c>
      <c r="D4" s="1" t="s">
        <v>5</v>
      </c>
      <c r="E4" s="2" t="s">
        <v>69</v>
      </c>
      <c r="F4" s="1" t="s">
        <v>6</v>
      </c>
      <c r="G4" s="1" t="s">
        <v>7</v>
      </c>
      <c r="H4" s="1" t="s">
        <v>107</v>
      </c>
      <c r="I4" s="1" t="s">
        <v>108</v>
      </c>
      <c r="J4" s="1" t="s">
        <v>110</v>
      </c>
      <c r="K4" s="1" t="s">
        <v>115</v>
      </c>
      <c r="L4" s="1" t="s">
        <v>126</v>
      </c>
      <c r="M4" s="1" t="s">
        <v>128</v>
      </c>
      <c r="N4" s="1" t="s">
        <v>109</v>
      </c>
    </row>
    <row r="5" spans="1:15" x14ac:dyDescent="0.25">
      <c r="A5" s="9" t="s">
        <v>70</v>
      </c>
      <c r="B5" s="9"/>
      <c r="C5" s="1"/>
      <c r="D5" s="1"/>
      <c r="E5" s="3"/>
      <c r="F5" s="1"/>
      <c r="G5" s="1"/>
      <c r="H5" s="6"/>
      <c r="I5" s="2"/>
      <c r="J5" s="2"/>
      <c r="K5" s="2"/>
      <c r="L5" s="2"/>
      <c r="M5" s="2"/>
      <c r="N5" s="2" t="e">
        <f>AVERAGE(Tabelle6.Runde68[[#This Row],[1.Rd]:[6.Rd]])</f>
        <v>#DIV/0!</v>
      </c>
      <c r="O5" s="4"/>
    </row>
    <row r="6" spans="1:15" x14ac:dyDescent="0.25">
      <c r="A6" s="9" t="s">
        <v>71</v>
      </c>
      <c r="B6" s="9"/>
      <c r="C6" s="1"/>
      <c r="D6" s="1"/>
      <c r="E6" s="3"/>
      <c r="F6" s="1"/>
      <c r="G6" s="1"/>
      <c r="H6" s="6"/>
      <c r="I6" s="2"/>
      <c r="J6" s="2"/>
      <c r="K6" s="2"/>
      <c r="L6" s="2"/>
      <c r="M6" s="2"/>
      <c r="N6" s="2" t="e">
        <f>AVERAGE(Tabelle6.Runde68[[#This Row],[1.Rd]:[6.Rd]])</f>
        <v>#DIV/0!</v>
      </c>
      <c r="O6" s="4"/>
    </row>
    <row r="7" spans="1:15" x14ac:dyDescent="0.25">
      <c r="A7" s="9" t="s">
        <v>72</v>
      </c>
      <c r="B7" s="1"/>
      <c r="C7" s="1"/>
      <c r="D7" s="1"/>
      <c r="E7" s="3"/>
      <c r="F7" s="1"/>
      <c r="G7" s="1"/>
      <c r="H7" s="6"/>
      <c r="I7" s="2"/>
      <c r="J7" s="2"/>
      <c r="K7" s="2"/>
      <c r="L7" s="2"/>
      <c r="M7" s="2"/>
      <c r="N7" s="2" t="e">
        <f>AVERAGE(Tabelle6.Runde68[[#This Row],[1.Rd]:[6.Rd]])</f>
        <v>#DIV/0!</v>
      </c>
      <c r="O7" s="4"/>
    </row>
    <row r="8" spans="1:15" x14ac:dyDescent="0.25">
      <c r="A8" s="9" t="s">
        <v>73</v>
      </c>
      <c r="B8" s="1"/>
      <c r="C8" s="1"/>
      <c r="D8" s="1"/>
      <c r="E8" s="3"/>
      <c r="F8" s="1"/>
      <c r="G8" s="1"/>
      <c r="H8" s="6"/>
      <c r="I8" s="2"/>
      <c r="J8" s="2"/>
      <c r="K8" s="2"/>
      <c r="L8" s="2"/>
      <c r="M8" s="2"/>
      <c r="N8" s="2" t="e">
        <f>AVERAGE(Tabelle6.Runde68[[#This Row],[1.Rd]:[6.Rd]])</f>
        <v>#DIV/0!</v>
      </c>
      <c r="O8" s="4"/>
    </row>
    <row r="9" spans="1:15" x14ac:dyDescent="0.25">
      <c r="A9" s="9" t="s">
        <v>74</v>
      </c>
      <c r="B9" s="9"/>
      <c r="C9" s="1"/>
      <c r="D9" s="1"/>
      <c r="E9" s="3"/>
      <c r="F9" s="1"/>
      <c r="G9" s="1"/>
      <c r="H9" s="6"/>
      <c r="I9" s="2"/>
      <c r="J9" s="2"/>
      <c r="K9" s="2"/>
      <c r="L9" s="2"/>
      <c r="M9" s="2"/>
      <c r="N9" s="2" t="e">
        <f>AVERAGE(Tabelle6.Runde68[[#This Row],[1.Rd]:[6.Rd]])</f>
        <v>#DIV/0!</v>
      </c>
      <c r="O9" s="4"/>
    </row>
    <row r="10" spans="1:15" x14ac:dyDescent="0.25">
      <c r="A10" s="9" t="s">
        <v>75</v>
      </c>
      <c r="B10" s="1"/>
      <c r="C10" s="1"/>
      <c r="D10" s="1"/>
      <c r="E10" s="3"/>
      <c r="F10" s="1"/>
      <c r="G10" s="1"/>
      <c r="H10" s="6"/>
      <c r="I10" s="2"/>
      <c r="J10" s="2"/>
      <c r="K10" s="2"/>
      <c r="L10" s="2"/>
      <c r="M10" s="2"/>
      <c r="N10" s="2" t="e">
        <f>AVERAGE(Tabelle6.Runde68[[#This Row],[1.Rd]:[6.Rd]])</f>
        <v>#DIV/0!</v>
      </c>
      <c r="O10" s="4"/>
    </row>
    <row r="11" spans="1:15" x14ac:dyDescent="0.25">
      <c r="A11" s="9" t="s">
        <v>76</v>
      </c>
      <c r="B11" s="9"/>
      <c r="C11" s="1"/>
      <c r="D11" s="1"/>
      <c r="E11" s="3"/>
      <c r="F11" s="1"/>
      <c r="G11" s="1"/>
      <c r="H11" s="6"/>
      <c r="I11" s="2"/>
      <c r="J11" s="2"/>
      <c r="K11" s="2"/>
      <c r="L11" s="2"/>
      <c r="M11" s="2"/>
      <c r="N11" s="2" t="e">
        <f>AVERAGE(Tabelle6.Runde68[[#This Row],[1.Rd]:[6.Rd]])</f>
        <v>#DIV/0!</v>
      </c>
      <c r="O11" s="4"/>
    </row>
    <row r="12" spans="1:15" x14ac:dyDescent="0.25">
      <c r="A12" s="9" t="s">
        <v>77</v>
      </c>
      <c r="B12" s="1"/>
      <c r="C12" s="1"/>
      <c r="D12" s="1"/>
      <c r="E12" s="3"/>
      <c r="F12" s="1"/>
      <c r="G12" s="1"/>
      <c r="H12" s="6"/>
      <c r="I12" s="2"/>
      <c r="J12" s="2"/>
      <c r="K12" s="2"/>
      <c r="L12" s="2"/>
      <c r="M12" s="2"/>
      <c r="N12" s="2" t="e">
        <f>AVERAGE(Tabelle6.Runde68[[#This Row],[1.Rd]:[6.Rd]])</f>
        <v>#DIV/0!</v>
      </c>
      <c r="O12" s="4"/>
    </row>
    <row r="13" spans="1:15" x14ac:dyDescent="0.25">
      <c r="A13" s="9" t="s">
        <v>78</v>
      </c>
      <c r="B13" s="9"/>
      <c r="C13" s="1"/>
      <c r="D13" s="1"/>
      <c r="E13" s="3"/>
      <c r="F13" s="1"/>
      <c r="G13" s="1"/>
      <c r="H13" s="6"/>
      <c r="I13" s="2"/>
      <c r="J13" s="2"/>
      <c r="K13" s="2"/>
      <c r="L13" s="2"/>
      <c r="M13" s="2"/>
      <c r="N13" s="2" t="e">
        <f>AVERAGE(Tabelle6.Runde68[[#This Row],[1.Rd]:[6.Rd]])</f>
        <v>#DIV/0!</v>
      </c>
      <c r="O13" s="4"/>
    </row>
    <row r="14" spans="1:15" x14ac:dyDescent="0.25">
      <c r="A14" s="9" t="s">
        <v>79</v>
      </c>
      <c r="B14" s="1"/>
      <c r="C14" s="1"/>
      <c r="D14" s="1"/>
      <c r="E14" s="3"/>
      <c r="F14" s="1"/>
      <c r="G14" s="1"/>
      <c r="H14" s="6"/>
      <c r="I14" s="2"/>
      <c r="J14" s="2"/>
      <c r="K14" s="2"/>
      <c r="L14" s="2"/>
      <c r="M14" s="2"/>
      <c r="N14" s="2" t="e">
        <f>AVERAGE(Tabelle6.Runde68[[#This Row],[1.Rd]:[6.Rd]])</f>
        <v>#DIV/0!</v>
      </c>
      <c r="O14" s="4"/>
    </row>
    <row r="15" spans="1:15" x14ac:dyDescent="0.25">
      <c r="A15" s="9" t="s">
        <v>80</v>
      </c>
      <c r="B15" s="1"/>
      <c r="C15" s="1"/>
      <c r="D15" s="1"/>
      <c r="E15" s="3"/>
      <c r="F15" s="1"/>
      <c r="G15" s="1"/>
      <c r="H15" s="6"/>
      <c r="I15" s="2"/>
      <c r="J15" s="2"/>
      <c r="K15" s="2"/>
      <c r="L15" s="2"/>
      <c r="M15" s="2"/>
      <c r="N15" s="2" t="e">
        <f>AVERAGE(Tabelle6.Runde68[[#This Row],[1.Rd]:[6.Rd]])</f>
        <v>#DIV/0!</v>
      </c>
      <c r="O15" s="4"/>
    </row>
    <row r="16" spans="1:15" x14ac:dyDescent="0.25">
      <c r="A16" s="9" t="s">
        <v>81</v>
      </c>
      <c r="B16" s="1"/>
      <c r="C16" s="1"/>
      <c r="D16" s="1"/>
      <c r="E16" s="3"/>
      <c r="F16" s="1"/>
      <c r="G16" s="1"/>
      <c r="H16" s="2"/>
      <c r="I16" s="2"/>
      <c r="J16" s="2"/>
      <c r="K16" s="2"/>
      <c r="L16" s="2"/>
      <c r="M16" s="2"/>
      <c r="N16" s="2" t="e">
        <f>AVERAGE(Tabelle6.Runde68[[#This Row],[1.Rd]:[6.Rd]])</f>
        <v>#DIV/0!</v>
      </c>
      <c r="O16" s="4"/>
    </row>
    <row r="17" spans="1:15" x14ac:dyDescent="0.25">
      <c r="A17" s="9" t="s">
        <v>82</v>
      </c>
      <c r="B17" s="9"/>
      <c r="C17" s="1"/>
      <c r="D17" s="1"/>
      <c r="E17" s="3"/>
      <c r="F17" s="1"/>
      <c r="G17" s="1"/>
      <c r="H17" s="2"/>
      <c r="I17" s="2"/>
      <c r="J17" s="2"/>
      <c r="K17" s="2"/>
      <c r="L17" s="2"/>
      <c r="M17" s="2"/>
      <c r="N17" s="2" t="e">
        <f>AVERAGE(Tabelle6.Runde68[[#This Row],[1.Rd]:[6.Rd]])</f>
        <v>#DIV/0!</v>
      </c>
      <c r="O17" s="4"/>
    </row>
    <row r="18" spans="1:15" x14ac:dyDescent="0.25">
      <c r="A18" s="9" t="s">
        <v>83</v>
      </c>
      <c r="B18" s="1"/>
      <c r="C18" s="1"/>
      <c r="D18" s="1"/>
      <c r="E18" s="3"/>
      <c r="F18" s="1"/>
      <c r="G18" s="1"/>
      <c r="H18" s="6"/>
      <c r="I18" s="2"/>
      <c r="J18" s="2"/>
      <c r="K18" s="2"/>
      <c r="L18" s="2"/>
      <c r="M18" s="2"/>
      <c r="N18" s="2" t="e">
        <f>AVERAGE(Tabelle6.Runde68[[#This Row],[1.Rd]:[6.Rd]])</f>
        <v>#DIV/0!</v>
      </c>
      <c r="O18" s="4"/>
    </row>
    <row r="19" spans="1:15" x14ac:dyDescent="0.25">
      <c r="A19" s="9" t="s">
        <v>84</v>
      </c>
      <c r="B19" s="1"/>
      <c r="C19" s="1"/>
      <c r="D19" s="1"/>
      <c r="E19" s="3"/>
      <c r="F19" s="1"/>
      <c r="G19" s="1"/>
      <c r="H19" s="6"/>
      <c r="I19" s="2"/>
      <c r="J19" s="2"/>
      <c r="K19" s="2"/>
      <c r="L19" s="2"/>
      <c r="M19" s="2"/>
      <c r="N19" s="2" t="e">
        <f>AVERAGE(Tabelle6.Runde68[[#This Row],[1.Rd]:[6.Rd]])</f>
        <v>#DIV/0!</v>
      </c>
      <c r="O19" s="4"/>
    </row>
    <row r="20" spans="1:15" x14ac:dyDescent="0.25">
      <c r="A20" s="9" t="s">
        <v>85</v>
      </c>
      <c r="B20" s="9"/>
      <c r="C20" s="1"/>
      <c r="D20" s="1"/>
      <c r="E20" s="3"/>
      <c r="F20" s="1"/>
      <c r="G20" s="1"/>
      <c r="H20" s="6"/>
      <c r="I20" s="2"/>
      <c r="J20" s="2"/>
      <c r="K20" s="2"/>
      <c r="L20" s="2"/>
      <c r="M20" s="2"/>
      <c r="N20" s="2" t="e">
        <f>AVERAGE(Tabelle6.Runde68[[#This Row],[1.Rd]:[6.Rd]])</f>
        <v>#DIV/0!</v>
      </c>
      <c r="O20" s="4"/>
    </row>
    <row r="21" spans="1:15" x14ac:dyDescent="0.25">
      <c r="A21" s="9" t="s">
        <v>86</v>
      </c>
      <c r="B21" s="1"/>
      <c r="C21" s="1"/>
      <c r="D21" s="1"/>
      <c r="E21" s="3"/>
      <c r="F21" s="1"/>
      <c r="G21" s="1"/>
      <c r="H21" s="2"/>
      <c r="I21" s="2"/>
      <c r="J21" s="2"/>
      <c r="K21" s="2"/>
      <c r="L21" s="2"/>
      <c r="M21" s="2"/>
      <c r="N21" s="2" t="e">
        <f>AVERAGE(Tabelle6.Runde68[[#This Row],[1.Rd]:[6.Rd]])</f>
        <v>#DIV/0!</v>
      </c>
      <c r="O21" s="4"/>
    </row>
    <row r="22" spans="1:15" x14ac:dyDescent="0.25">
      <c r="A22" s="9" t="s">
        <v>87</v>
      </c>
      <c r="B22" s="9"/>
      <c r="C22" s="1"/>
      <c r="D22" s="1"/>
      <c r="E22" s="3"/>
      <c r="F22" s="1"/>
      <c r="G22" s="1"/>
      <c r="H22" s="6"/>
      <c r="I22" s="2"/>
      <c r="J22" s="2"/>
      <c r="K22" s="2"/>
      <c r="L22" s="2"/>
      <c r="M22" s="2"/>
      <c r="N22" s="2" t="e">
        <f>AVERAGE(Tabelle6.Runde68[[#This Row],[1.Rd]:[6.Rd]])</f>
        <v>#DIV/0!</v>
      </c>
      <c r="O22" s="4"/>
    </row>
    <row r="23" spans="1:15" x14ac:dyDescent="0.25">
      <c r="A23" s="9" t="s">
        <v>88</v>
      </c>
      <c r="B23" s="1"/>
      <c r="C23" s="1"/>
      <c r="D23" s="1"/>
      <c r="E23" s="3"/>
      <c r="F23" s="1"/>
      <c r="G23" s="1"/>
      <c r="H23" s="2"/>
      <c r="I23" s="2"/>
      <c r="J23" s="2"/>
      <c r="K23" s="2"/>
      <c r="L23" s="2"/>
      <c r="M23" s="2"/>
      <c r="N23" s="2" t="e">
        <f>AVERAGE(Tabelle6.Runde68[[#This Row],[1.Rd]:[6.Rd]])</f>
        <v>#DIV/0!</v>
      </c>
      <c r="O23" s="4"/>
    </row>
    <row r="24" spans="1:15" x14ac:dyDescent="0.25">
      <c r="A24" s="9" t="s">
        <v>89</v>
      </c>
      <c r="B24" s="9"/>
      <c r="C24" s="1"/>
      <c r="D24" s="1"/>
      <c r="E24" s="3"/>
      <c r="F24" s="1"/>
      <c r="G24" s="1"/>
      <c r="H24" s="6"/>
      <c r="I24" s="2"/>
      <c r="J24" s="2"/>
      <c r="K24" s="2"/>
      <c r="L24" s="2"/>
      <c r="M24" s="2"/>
      <c r="N24" s="2" t="e">
        <f>AVERAGE(Tabelle6.Runde68[[#This Row],[1.Rd]:[6.Rd]])</f>
        <v>#DIV/0!</v>
      </c>
      <c r="O24" s="4"/>
    </row>
    <row r="25" spans="1:15" x14ac:dyDescent="0.25">
      <c r="A25" s="9" t="s">
        <v>90</v>
      </c>
      <c r="B25" s="9"/>
      <c r="C25" s="1"/>
      <c r="D25" s="1"/>
      <c r="E25" s="3"/>
      <c r="F25" s="1"/>
      <c r="G25" s="1"/>
      <c r="H25" s="6"/>
      <c r="I25" s="2"/>
      <c r="J25" s="2"/>
      <c r="K25" s="2"/>
      <c r="L25" s="2"/>
      <c r="M25" s="2"/>
      <c r="N25" s="2" t="e">
        <f>AVERAGE(Tabelle6.Runde68[[#This Row],[1.Rd]:[6.Rd]])</f>
        <v>#DIV/0!</v>
      </c>
      <c r="O25" s="4"/>
    </row>
    <row r="26" spans="1:15" x14ac:dyDescent="0.25">
      <c r="A26" s="9" t="s">
        <v>91</v>
      </c>
      <c r="B26" s="1"/>
      <c r="C26" s="1"/>
      <c r="D26" s="1"/>
      <c r="E26" s="3"/>
      <c r="F26" s="1"/>
      <c r="G26" s="1"/>
      <c r="H26" s="6"/>
      <c r="I26" s="2"/>
      <c r="J26" s="2"/>
      <c r="K26" s="2"/>
      <c r="L26" s="2"/>
      <c r="M26" s="2"/>
      <c r="N26" s="2" t="e">
        <f>AVERAGE(Tabelle6.Runde68[[#This Row],[1.Rd]:[6.Rd]])</f>
        <v>#DIV/0!</v>
      </c>
      <c r="O26" s="4"/>
    </row>
    <row r="27" spans="1:15" x14ac:dyDescent="0.25">
      <c r="A27" s="9" t="s">
        <v>92</v>
      </c>
      <c r="B27" s="9"/>
      <c r="C27" s="1"/>
      <c r="D27" s="1"/>
      <c r="E27" s="3"/>
      <c r="F27" s="1"/>
      <c r="G27" s="1"/>
      <c r="H27" s="2"/>
      <c r="I27" s="2"/>
      <c r="J27" s="2"/>
      <c r="K27" s="2"/>
      <c r="L27" s="2"/>
      <c r="M27" s="2"/>
      <c r="N27" s="2" t="e">
        <f>AVERAGE(Tabelle6.Runde68[[#This Row],[1.Rd]:[6.Rd]])</f>
        <v>#DIV/0!</v>
      </c>
      <c r="O27" s="4"/>
    </row>
    <row r="28" spans="1:15" x14ac:dyDescent="0.25">
      <c r="A28" s="9" t="s">
        <v>93</v>
      </c>
      <c r="B28" s="9"/>
      <c r="C28" s="1"/>
      <c r="D28" s="1"/>
      <c r="E28" s="3"/>
      <c r="F28" s="1"/>
      <c r="G28" s="1"/>
      <c r="H28" s="6"/>
      <c r="I28" s="2"/>
      <c r="J28" s="2"/>
      <c r="K28" s="2"/>
      <c r="L28" s="2"/>
      <c r="M28" s="2"/>
      <c r="N28" s="2" t="e">
        <f>AVERAGE(Tabelle6.Runde68[[#This Row],[1.Rd]:[6.Rd]])</f>
        <v>#DIV/0!</v>
      </c>
      <c r="O28" s="4"/>
    </row>
    <row r="29" spans="1:15" x14ac:dyDescent="0.25">
      <c r="A29" s="9" t="s">
        <v>94</v>
      </c>
      <c r="B29" s="9"/>
      <c r="C29" s="1"/>
      <c r="D29" s="1"/>
      <c r="E29" s="3"/>
      <c r="F29" s="1"/>
      <c r="G29" s="1"/>
      <c r="H29" s="6"/>
      <c r="I29" s="2"/>
      <c r="J29" s="2"/>
      <c r="K29" s="2"/>
      <c r="L29" s="2"/>
      <c r="M29" s="2"/>
      <c r="N29" s="2" t="e">
        <f>AVERAGE(Tabelle6.Runde68[[#This Row],[1.Rd]:[6.Rd]])</f>
        <v>#DIV/0!</v>
      </c>
      <c r="O29" s="4"/>
    </row>
    <row r="30" spans="1:15" x14ac:dyDescent="0.25">
      <c r="A30" s="9" t="s">
        <v>95</v>
      </c>
      <c r="B30" s="1"/>
      <c r="C30" s="1"/>
      <c r="D30" s="1"/>
      <c r="E30" s="3"/>
      <c r="F30" s="1"/>
      <c r="G30" s="1"/>
      <c r="H30" s="2"/>
      <c r="I30" s="2"/>
      <c r="J30" s="2"/>
      <c r="K30" s="2"/>
      <c r="L30" s="2"/>
      <c r="M30" s="2"/>
      <c r="N30" s="2" t="e">
        <f>AVERAGE(Tabelle6.Runde68[[#This Row],[1.Rd]:[6.Rd]])</f>
        <v>#DIV/0!</v>
      </c>
      <c r="O30" s="4"/>
    </row>
    <row r="31" spans="1:15" x14ac:dyDescent="0.25">
      <c r="A31" s="9" t="s">
        <v>96</v>
      </c>
      <c r="B31" s="9"/>
      <c r="C31" s="1"/>
      <c r="D31" s="1"/>
      <c r="E31" s="3"/>
      <c r="F31" s="1"/>
      <c r="G31" s="1"/>
      <c r="H31" s="2"/>
      <c r="I31" s="2"/>
      <c r="J31" s="2"/>
      <c r="K31" s="2"/>
      <c r="L31" s="2"/>
      <c r="M31" s="2"/>
      <c r="N31" s="2" t="e">
        <f>AVERAGE(Tabelle6.Runde68[[#This Row],[1.Rd]:[6.Rd]])</f>
        <v>#DIV/0!</v>
      </c>
      <c r="O31" s="4"/>
    </row>
    <row r="32" spans="1:15" x14ac:dyDescent="0.25">
      <c r="A32" s="9" t="s">
        <v>97</v>
      </c>
      <c r="B32" s="1"/>
      <c r="C32" s="1"/>
      <c r="D32" s="1"/>
      <c r="E32" s="3"/>
      <c r="F32" s="1"/>
      <c r="G32" s="1"/>
      <c r="H32" s="6"/>
      <c r="I32" s="2"/>
      <c r="J32" s="2"/>
      <c r="K32" s="2"/>
      <c r="L32" s="2"/>
      <c r="M32" s="2"/>
      <c r="N32" s="2" t="e">
        <f>AVERAGE(Tabelle6.Runde68[[#This Row],[1.Rd]:[6.Rd]])</f>
        <v>#DIV/0!</v>
      </c>
      <c r="O32" s="4"/>
    </row>
    <row r="33" spans="1:15" x14ac:dyDescent="0.25">
      <c r="A33" s="9" t="s">
        <v>98</v>
      </c>
      <c r="B33" s="9"/>
      <c r="C33" s="1"/>
      <c r="D33" s="1"/>
      <c r="E33" s="3"/>
      <c r="F33" s="1"/>
      <c r="G33" s="1"/>
      <c r="H33" s="2"/>
      <c r="I33" s="2"/>
      <c r="J33" s="2"/>
      <c r="K33" s="2"/>
      <c r="L33" s="2"/>
      <c r="M33" s="2"/>
      <c r="N33" s="2" t="e">
        <f>AVERAGE(Tabelle6.Runde68[[#This Row],[1.Rd]:[6.Rd]])</f>
        <v>#DIV/0!</v>
      </c>
      <c r="O33" s="4"/>
    </row>
    <row r="34" spans="1:15" x14ac:dyDescent="0.25">
      <c r="A34" s="9" t="s">
        <v>99</v>
      </c>
      <c r="B34" s="1"/>
      <c r="C34" s="1"/>
      <c r="D34" s="1"/>
      <c r="E34" s="3"/>
      <c r="F34" s="1"/>
      <c r="G34" s="1"/>
      <c r="H34" s="6"/>
      <c r="I34" s="2"/>
      <c r="J34" s="2"/>
      <c r="K34" s="2"/>
      <c r="L34" s="2"/>
      <c r="M34" s="2"/>
      <c r="N34" s="2" t="e">
        <f>AVERAGE(Tabelle6.Runde68[[#This Row],[1.Rd]:[6.Rd]])</f>
        <v>#DIV/0!</v>
      </c>
      <c r="O34" s="4"/>
    </row>
    <row r="35" spans="1:15" x14ac:dyDescent="0.25">
      <c r="A35" s="9" t="s">
        <v>100</v>
      </c>
      <c r="B35" s="9"/>
      <c r="C35" s="1"/>
      <c r="D35" s="1"/>
      <c r="E35" s="3"/>
      <c r="F35" s="1"/>
      <c r="G35" s="1"/>
      <c r="H35" s="6"/>
      <c r="I35" s="2"/>
      <c r="J35" s="2"/>
      <c r="K35" s="2"/>
      <c r="L35" s="2"/>
      <c r="M35" s="2"/>
      <c r="N35" s="2" t="e">
        <f>AVERAGE(Tabelle6.Runde68[[#This Row],[1.Rd]:[6.Rd]])</f>
        <v>#DIV/0!</v>
      </c>
      <c r="O35" s="4"/>
    </row>
    <row r="36" spans="1:15" x14ac:dyDescent="0.25">
      <c r="A36" s="9" t="s">
        <v>101</v>
      </c>
      <c r="B36" s="9"/>
      <c r="C36" s="1"/>
      <c r="D36" s="1"/>
      <c r="E36" s="3"/>
      <c r="F36" s="1"/>
      <c r="G36" s="1"/>
      <c r="H36" s="2"/>
      <c r="I36" s="2"/>
      <c r="J36" s="2"/>
      <c r="K36" s="2"/>
      <c r="L36" s="2"/>
      <c r="M36" s="2"/>
      <c r="N36" s="2" t="e">
        <f>AVERAGE(Tabelle6.Runde68[[#This Row],[1.Rd]:[6.Rd]])</f>
        <v>#DIV/0!</v>
      </c>
      <c r="O36" s="4"/>
    </row>
    <row r="37" spans="1:15" x14ac:dyDescent="0.25">
      <c r="A37" s="9" t="s">
        <v>102</v>
      </c>
      <c r="B37" s="1"/>
      <c r="C37" s="1"/>
      <c r="D37" s="1"/>
      <c r="E37" s="3"/>
      <c r="F37" s="1"/>
      <c r="G37" s="1"/>
      <c r="H37" s="6"/>
      <c r="I37" s="2"/>
      <c r="J37" s="2"/>
      <c r="K37" s="2"/>
      <c r="L37" s="2"/>
      <c r="M37" s="2"/>
      <c r="N37" s="2" t="e">
        <f>AVERAGE(Tabelle6.Runde68[[#This Row],[1.Rd]:[6.Rd]])</f>
        <v>#DIV/0!</v>
      </c>
      <c r="O37" s="4"/>
    </row>
    <row r="38" spans="1:15" x14ac:dyDescent="0.25">
      <c r="A38" s="9" t="s">
        <v>103</v>
      </c>
      <c r="B38" s="1"/>
      <c r="C38" s="1"/>
      <c r="D38" s="1"/>
      <c r="E38" s="3"/>
      <c r="F38" s="1"/>
      <c r="G38" s="1"/>
      <c r="H38" s="6"/>
      <c r="I38" s="2"/>
      <c r="J38" s="2"/>
      <c r="K38" s="2"/>
      <c r="L38" s="2"/>
      <c r="M38" s="2"/>
      <c r="N38" s="2" t="e">
        <f>AVERAGE(Tabelle6.Runde68[[#This Row],[1.Rd]:[6.Rd]])</f>
        <v>#DIV/0!</v>
      </c>
      <c r="O38" s="4"/>
    </row>
    <row r="39" spans="1:15" x14ac:dyDescent="0.25">
      <c r="A39" s="9" t="s">
        <v>104</v>
      </c>
      <c r="B39" s="1"/>
      <c r="C39" s="1"/>
      <c r="D39" s="1"/>
      <c r="E39" s="3"/>
      <c r="F39" s="1"/>
      <c r="G39" s="1"/>
      <c r="H39" s="2"/>
      <c r="I39" s="2"/>
      <c r="J39" s="2"/>
      <c r="K39" s="2"/>
      <c r="L39" s="2"/>
      <c r="M39" s="2"/>
      <c r="N39" s="2" t="e">
        <f>AVERAGE(Tabelle6.Runde68[[#This Row],[1.Rd]:[6.Rd]])</f>
        <v>#DIV/0!</v>
      </c>
      <c r="O39" s="4"/>
    </row>
    <row r="40" spans="1:15" x14ac:dyDescent="0.25">
      <c r="A40" s="9" t="s">
        <v>105</v>
      </c>
      <c r="B40" s="9"/>
      <c r="C40" s="1"/>
      <c r="D40" s="1"/>
      <c r="E40" s="3"/>
      <c r="F40" s="1"/>
      <c r="G40" s="1"/>
      <c r="H40" s="2"/>
      <c r="I40" s="2"/>
      <c r="J40" s="2"/>
      <c r="K40" s="2"/>
      <c r="L40" s="2"/>
      <c r="M40" s="2"/>
      <c r="N40" s="2" t="e">
        <f>AVERAGE(Tabelle6.Runde68[[#This Row],[1.Rd]:[6.Rd]])</f>
        <v>#DIV/0!</v>
      </c>
      <c r="O40" s="4"/>
    </row>
    <row r="41" spans="1:15" x14ac:dyDescent="0.25">
      <c r="A41" s="9" t="s">
        <v>111</v>
      </c>
      <c r="B41" s="9"/>
      <c r="C41" s="1"/>
      <c r="D41" s="1"/>
      <c r="E41" s="3"/>
      <c r="F41" s="1"/>
      <c r="G41" s="1"/>
      <c r="H41" s="6"/>
      <c r="I41" s="2"/>
      <c r="J41" s="2"/>
      <c r="K41" s="2"/>
      <c r="L41" s="2"/>
      <c r="M41" s="2"/>
      <c r="N41" s="2" t="e">
        <f>AVERAGE(Tabelle6.Runde68[[#This Row],[1.Rd]:[6.Rd]])</f>
        <v>#DIV/0!</v>
      </c>
      <c r="O41" s="4"/>
    </row>
    <row r="42" spans="1:15" x14ac:dyDescent="0.25">
      <c r="A42" s="9" t="s">
        <v>112</v>
      </c>
      <c r="B42" s="1"/>
      <c r="C42" s="1"/>
      <c r="D42" s="1"/>
      <c r="E42" s="3"/>
      <c r="F42" s="1"/>
      <c r="G42" s="1"/>
      <c r="H42" s="6"/>
      <c r="I42" s="2"/>
      <c r="J42" s="2"/>
      <c r="K42" s="2"/>
      <c r="L42" s="2"/>
      <c r="M42" s="2"/>
      <c r="N42" s="2" t="e">
        <f>AVERAGE(Tabelle6.Runde68[[#This Row],[1.Rd]:[6.Rd]])</f>
        <v>#DIV/0!</v>
      </c>
      <c r="O42" s="4"/>
    </row>
    <row r="43" spans="1:15" x14ac:dyDescent="0.25">
      <c r="A43" s="9" t="s">
        <v>113</v>
      </c>
      <c r="B43" s="1"/>
      <c r="C43" s="1"/>
      <c r="D43" s="1"/>
      <c r="E43" s="3"/>
      <c r="F43" s="1"/>
      <c r="G43" s="1"/>
      <c r="H43" s="6"/>
      <c r="I43" s="2"/>
      <c r="J43" s="2"/>
      <c r="K43" s="2"/>
      <c r="L43" s="2"/>
      <c r="M43" s="2"/>
      <c r="N43" s="2" t="e">
        <f>AVERAGE(Tabelle6.Runde68[[#This Row],[1.Rd]:[6.Rd]])</f>
        <v>#DIV/0!</v>
      </c>
    </row>
    <row r="44" spans="1:15" x14ac:dyDescent="0.25">
      <c r="A44" s="9" t="s">
        <v>114</v>
      </c>
      <c r="B44" s="9"/>
      <c r="C44" s="1"/>
      <c r="D44" s="1"/>
      <c r="E44" s="3"/>
      <c r="F44" s="1"/>
      <c r="G44" s="1"/>
      <c r="H44" s="6"/>
      <c r="I44" s="2"/>
      <c r="J44" s="2"/>
      <c r="K44" s="2"/>
      <c r="L44" s="2"/>
      <c r="M44" s="2"/>
      <c r="N44" s="2" t="e">
        <f>AVERAGE(Tabelle6.Runde68[[#This Row],[1.Rd]:[6.Rd]])</f>
        <v>#DIV/0!</v>
      </c>
    </row>
    <row r="45" spans="1:15" x14ac:dyDescent="0.25">
      <c r="A45" s="9" t="s">
        <v>121</v>
      </c>
      <c r="B45" s="1"/>
      <c r="C45" s="1"/>
      <c r="D45" s="1"/>
      <c r="E45" s="3"/>
      <c r="F45" s="1"/>
      <c r="G45" s="1"/>
      <c r="H45" s="2"/>
      <c r="I45" s="2"/>
      <c r="J45" s="2"/>
      <c r="K45" s="2"/>
      <c r="L45" s="2"/>
      <c r="M45" s="2"/>
      <c r="N45" s="2" t="e">
        <f>AVERAGE(Tabelle6.Runde68[[#This Row],[1.Rd]:[6.Rd]])</f>
        <v>#DIV/0!</v>
      </c>
    </row>
    <row r="46" spans="1:15" x14ac:dyDescent="0.25">
      <c r="A46" s="9" t="s">
        <v>122</v>
      </c>
      <c r="B46" s="9"/>
      <c r="C46" s="1"/>
      <c r="D46" s="1"/>
      <c r="E46" s="3"/>
      <c r="F46" s="1"/>
      <c r="G46" s="1"/>
      <c r="H46" s="2"/>
      <c r="I46" s="2"/>
      <c r="J46" s="2"/>
      <c r="K46" s="2"/>
      <c r="L46" s="2"/>
      <c r="M46" s="2"/>
      <c r="N46" s="2" t="e">
        <f>AVERAGE(Tabelle6.Runde68[[#This Row],[1.Rd]:[6.Rd]])</f>
        <v>#DIV/0!</v>
      </c>
    </row>
    <row r="47" spans="1:15" x14ac:dyDescent="0.25">
      <c r="A47" s="9" t="s">
        <v>123</v>
      </c>
      <c r="B47" s="9"/>
      <c r="C47" s="1"/>
      <c r="D47" s="1"/>
      <c r="E47" s="3"/>
      <c r="F47" s="1"/>
      <c r="G47" s="1"/>
      <c r="H47" s="2"/>
      <c r="I47" s="2"/>
      <c r="J47" s="2"/>
      <c r="K47" s="2"/>
      <c r="L47" s="2"/>
      <c r="M47" s="2"/>
      <c r="N47" s="2" t="e">
        <f>AVERAGE(Tabelle6.Runde68[[#This Row],[1.Rd]:[6.Rd]])</f>
        <v>#DIV/0!</v>
      </c>
    </row>
    <row r="48" spans="1:15" x14ac:dyDescent="0.25">
      <c r="A48" s="9" t="s">
        <v>124</v>
      </c>
      <c r="B48" s="1"/>
      <c r="C48" s="1"/>
      <c r="D48" s="1"/>
      <c r="E48" s="3"/>
      <c r="F48" s="1"/>
      <c r="G48" s="1"/>
      <c r="H48" s="6"/>
      <c r="I48" s="2"/>
      <c r="J48" s="2"/>
      <c r="K48" s="2"/>
      <c r="L48" s="2"/>
      <c r="M48" s="2"/>
      <c r="N48" s="2" t="e">
        <f>AVERAGE(Tabelle6.Runde68[[#This Row],[1.Rd]:[6.Rd]])</f>
        <v>#DIV/0!</v>
      </c>
    </row>
    <row r="49" spans="1:14" x14ac:dyDescent="0.25">
      <c r="A49" s="9" t="s">
        <v>127</v>
      </c>
      <c r="B49" s="9"/>
      <c r="C49" s="1"/>
      <c r="D49" s="1"/>
      <c r="E49" s="3"/>
      <c r="F49" s="1"/>
      <c r="G49" s="1"/>
      <c r="H49" s="6"/>
      <c r="I49" s="2"/>
      <c r="J49" s="2"/>
      <c r="K49" s="2"/>
      <c r="L49" s="2"/>
      <c r="M49" s="2"/>
      <c r="N49" s="2" t="e">
        <f>AVERAGE(Tabelle6.Runde68[[#This Row],[1.Rd]:[6.Rd]])</f>
        <v>#DIV/0!</v>
      </c>
    </row>
    <row r="50" spans="1:14" x14ac:dyDescent="0.25">
      <c r="A50" s="9" t="s">
        <v>130</v>
      </c>
      <c r="B50" s="9"/>
      <c r="C50" s="1"/>
      <c r="D50" s="1"/>
      <c r="E50" s="3"/>
      <c r="F50" s="1"/>
      <c r="G50" s="1"/>
      <c r="H50" s="6"/>
      <c r="I50" s="2"/>
      <c r="J50" s="2"/>
      <c r="K50" s="2"/>
      <c r="L50" s="2"/>
      <c r="M50" s="2"/>
      <c r="N50" s="2" t="e">
        <f>AVERAGE(Tabelle6.Runde68[[#This Row],[1.Rd]:[6.Rd]])</f>
        <v>#DIV/0!</v>
      </c>
    </row>
    <row r="51" spans="1:14" x14ac:dyDescent="0.25">
      <c r="A51" s="1" t="s">
        <v>65</v>
      </c>
      <c r="B51" s="1"/>
      <c r="C51" s="1"/>
      <c r="D51" s="1"/>
      <c r="E51" s="1">
        <f>SUBTOTAL(109,Tabelle6.Runde68[400,0])</f>
        <v>0</v>
      </c>
      <c r="F51" s="1"/>
      <c r="G51" s="1"/>
      <c r="H51" s="8">
        <f>SUBTOTAL(103,Tabelle6.Runde68[1.Rd])</f>
        <v>0</v>
      </c>
      <c r="I51" s="1">
        <f>SUBTOTAL(103,Tabelle6.Runde68[2.Rd])</f>
        <v>0</v>
      </c>
      <c r="J51" s="1">
        <f>SUBTOTAL(103,Tabelle6.Runde68[3.Rd])</f>
        <v>0</v>
      </c>
      <c r="K51" s="1">
        <f>SUBTOTAL(103,Tabelle6.Runde68[4.Rd])</f>
        <v>0</v>
      </c>
      <c r="L51" s="1">
        <f>SUBTOTAL(103,Tabelle6.Runde68[5.Rd])</f>
        <v>0</v>
      </c>
      <c r="M51" s="1">
        <f>SUBTOTAL(103,Tabelle6.Runde68[6.Rd])</f>
        <v>0</v>
      </c>
      <c r="N51" s="2"/>
    </row>
    <row r="52" spans="1:14" x14ac:dyDescent="0.25">
      <c r="C52" s="1"/>
      <c r="D52" s="1"/>
    </row>
    <row r="53" spans="1:14" x14ac:dyDescent="0.25">
      <c r="C53" s="1"/>
      <c r="D53" s="1"/>
    </row>
    <row r="54" spans="1:14" x14ac:dyDescent="0.25">
      <c r="C54" s="1"/>
      <c r="D54" s="1"/>
    </row>
    <row r="55" spans="1:14" x14ac:dyDescent="0.25">
      <c r="C55" s="1"/>
      <c r="D55" s="1"/>
    </row>
    <row r="56" spans="1:14" x14ac:dyDescent="0.25">
      <c r="C56" s="1"/>
      <c r="D56" s="1"/>
    </row>
    <row r="57" spans="1:14" x14ac:dyDescent="0.25">
      <c r="C57" s="1"/>
      <c r="D57" s="1"/>
    </row>
    <row r="58" spans="1:14" x14ac:dyDescent="0.25">
      <c r="C58" s="1"/>
      <c r="D58" s="1"/>
    </row>
    <row r="59" spans="1:14" x14ac:dyDescent="0.25">
      <c r="C59" s="1"/>
      <c r="D59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5:D50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zoomScale="75" zoomScaleNormal="75" workbookViewId="0">
      <selection activeCell="T13" sqref="T13"/>
    </sheetView>
  </sheetViews>
  <sheetFormatPr baseColWidth="10" defaultRowHeight="15" x14ac:dyDescent="0.25"/>
  <cols>
    <col min="1" max="1" width="10.28515625" bestFit="1" customWidth="1"/>
    <col min="2" max="2" width="6.5703125" bestFit="1" customWidth="1"/>
    <col min="3" max="3" width="24.28515625" bestFit="1" customWidth="1"/>
    <col min="4" max="4" width="19" bestFit="1" customWidth="1"/>
    <col min="5" max="6" width="11.7109375" customWidth="1"/>
    <col min="7" max="7" width="11.85546875" customWidth="1"/>
    <col min="8" max="10" width="10.85546875" bestFit="1" customWidth="1"/>
    <col min="11" max="14" width="10.85546875" customWidth="1"/>
  </cols>
  <sheetData>
    <row r="1" spans="1:16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5"/>
    </row>
    <row r="2" spans="1:16" x14ac:dyDescent="0.25">
      <c r="A2" s="12" t="s">
        <v>131</v>
      </c>
      <c r="B2" s="12"/>
      <c r="C2" s="12"/>
      <c r="D2" s="12"/>
      <c r="E2" s="12"/>
      <c r="F2" s="12"/>
      <c r="G2" s="12"/>
      <c r="H2" s="12"/>
      <c r="I2" s="12"/>
      <c r="J2" s="12"/>
      <c r="K2" s="5"/>
    </row>
    <row r="3" spans="1:16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5"/>
    </row>
    <row r="4" spans="1:16" x14ac:dyDescent="0.25">
      <c r="A4" t="s">
        <v>2</v>
      </c>
      <c r="B4" t="s">
        <v>3</v>
      </c>
      <c r="C4" s="1" t="s">
        <v>4</v>
      </c>
      <c r="D4" s="1" t="s">
        <v>5</v>
      </c>
      <c r="E4" s="2" t="s">
        <v>69</v>
      </c>
      <c r="F4" s="1" t="s">
        <v>6</v>
      </c>
      <c r="G4" s="1" t="s">
        <v>7</v>
      </c>
      <c r="H4" s="1" t="s">
        <v>107</v>
      </c>
      <c r="I4" s="1" t="s">
        <v>108</v>
      </c>
      <c r="J4" s="1" t="s">
        <v>110</v>
      </c>
      <c r="K4" s="1" t="s">
        <v>115</v>
      </c>
      <c r="L4" s="1" t="s">
        <v>126</v>
      </c>
      <c r="M4" s="1" t="s">
        <v>128</v>
      </c>
      <c r="N4" s="1" t="s">
        <v>132</v>
      </c>
      <c r="O4" s="1" t="s">
        <v>109</v>
      </c>
    </row>
    <row r="5" spans="1:16" x14ac:dyDescent="0.25">
      <c r="A5" s="9" t="s">
        <v>70</v>
      </c>
      <c r="B5" s="9"/>
      <c r="C5" s="1"/>
      <c r="D5" s="1"/>
      <c r="E5" s="3"/>
      <c r="F5" s="1"/>
      <c r="G5" s="1"/>
      <c r="H5" s="6"/>
      <c r="I5" s="2"/>
      <c r="J5" s="2"/>
      <c r="K5" s="2"/>
      <c r="L5" s="2"/>
      <c r="M5" s="2"/>
      <c r="N5" s="2"/>
      <c r="O5" s="2" t="e">
        <f>AVERAGE(Tabelle6.Runde689[[#This Row],[1.Rd]:[7.Rd]])</f>
        <v>#DIV/0!</v>
      </c>
      <c r="P5" s="4"/>
    </row>
    <row r="6" spans="1:16" x14ac:dyDescent="0.25">
      <c r="A6" s="9" t="s">
        <v>71</v>
      </c>
      <c r="B6" s="9"/>
      <c r="C6" s="1"/>
      <c r="D6" s="1"/>
      <c r="E6" s="3"/>
      <c r="F6" s="1"/>
      <c r="G6" s="1"/>
      <c r="H6" s="6"/>
      <c r="I6" s="2"/>
      <c r="J6" s="2"/>
      <c r="K6" s="2"/>
      <c r="L6" s="2"/>
      <c r="M6" s="2"/>
      <c r="N6" s="2"/>
      <c r="O6" s="2" t="e">
        <f>AVERAGE(Tabelle6.Runde689[[#This Row],[1.Rd]:[7.Rd]])</f>
        <v>#DIV/0!</v>
      </c>
      <c r="P6" s="4"/>
    </row>
    <row r="7" spans="1:16" x14ac:dyDescent="0.25">
      <c r="A7" s="9" t="s">
        <v>72</v>
      </c>
      <c r="B7" s="1"/>
      <c r="C7" s="1"/>
      <c r="D7" s="1"/>
      <c r="E7" s="3"/>
      <c r="F7" s="1"/>
      <c r="G7" s="1"/>
      <c r="H7" s="6"/>
      <c r="I7" s="2"/>
      <c r="J7" s="2"/>
      <c r="K7" s="2"/>
      <c r="L7" s="2"/>
      <c r="M7" s="2"/>
      <c r="N7" s="2"/>
      <c r="O7" s="2" t="e">
        <f>AVERAGE(Tabelle6.Runde689[[#This Row],[1.Rd]:[7.Rd]])</f>
        <v>#DIV/0!</v>
      </c>
      <c r="P7" s="4"/>
    </row>
    <row r="8" spans="1:16" x14ac:dyDescent="0.25">
      <c r="A8" s="9" t="s">
        <v>73</v>
      </c>
      <c r="B8" s="1"/>
      <c r="C8" s="1"/>
      <c r="D8" s="1"/>
      <c r="E8" s="3"/>
      <c r="F8" s="1"/>
      <c r="G8" s="1"/>
      <c r="H8" s="6"/>
      <c r="I8" s="2"/>
      <c r="J8" s="2"/>
      <c r="K8" s="2"/>
      <c r="L8" s="2"/>
      <c r="M8" s="2"/>
      <c r="N8" s="2"/>
      <c r="O8" s="2" t="e">
        <f>AVERAGE(Tabelle6.Runde689[[#This Row],[1.Rd]:[7.Rd]])</f>
        <v>#DIV/0!</v>
      </c>
      <c r="P8" s="4"/>
    </row>
    <row r="9" spans="1:16" x14ac:dyDescent="0.25">
      <c r="A9" s="9" t="s">
        <v>74</v>
      </c>
      <c r="B9" s="9"/>
      <c r="C9" s="1"/>
      <c r="D9" s="1"/>
      <c r="E9" s="3"/>
      <c r="F9" s="1"/>
      <c r="G9" s="1"/>
      <c r="H9" s="6"/>
      <c r="I9" s="2"/>
      <c r="J9" s="2"/>
      <c r="K9" s="2"/>
      <c r="L9" s="2"/>
      <c r="M9" s="2"/>
      <c r="N9" s="2"/>
      <c r="O9" s="2" t="e">
        <f>AVERAGE(Tabelle6.Runde689[[#This Row],[1.Rd]:[7.Rd]])</f>
        <v>#DIV/0!</v>
      </c>
      <c r="P9" s="4"/>
    </row>
    <row r="10" spans="1:16" x14ac:dyDescent="0.25">
      <c r="A10" s="9" t="s">
        <v>75</v>
      </c>
      <c r="B10" s="1"/>
      <c r="C10" s="1"/>
      <c r="D10" s="1"/>
      <c r="E10" s="3"/>
      <c r="F10" s="1"/>
      <c r="G10" s="1"/>
      <c r="H10" s="6"/>
      <c r="I10" s="2"/>
      <c r="J10" s="2"/>
      <c r="K10" s="2"/>
      <c r="L10" s="2"/>
      <c r="M10" s="2"/>
      <c r="N10" s="2"/>
      <c r="O10" s="2" t="e">
        <f>AVERAGE(Tabelle6.Runde689[[#This Row],[1.Rd]:[7.Rd]])</f>
        <v>#DIV/0!</v>
      </c>
      <c r="P10" s="4"/>
    </row>
    <row r="11" spans="1:16" x14ac:dyDescent="0.25">
      <c r="A11" s="9" t="s">
        <v>76</v>
      </c>
      <c r="B11" s="9"/>
      <c r="C11" s="1"/>
      <c r="D11" s="1"/>
      <c r="E11" s="3"/>
      <c r="F11" s="1"/>
      <c r="G11" s="1"/>
      <c r="H11" s="6"/>
      <c r="I11" s="2"/>
      <c r="J11" s="2"/>
      <c r="K11" s="2"/>
      <c r="L11" s="2"/>
      <c r="M11" s="2"/>
      <c r="N11" s="2"/>
      <c r="O11" s="2" t="e">
        <f>AVERAGE(Tabelle6.Runde689[[#This Row],[1.Rd]:[7.Rd]])</f>
        <v>#DIV/0!</v>
      </c>
      <c r="P11" s="4"/>
    </row>
    <row r="12" spans="1:16" x14ac:dyDescent="0.25">
      <c r="A12" s="9" t="s">
        <v>77</v>
      </c>
      <c r="B12" s="1"/>
      <c r="C12" s="1"/>
      <c r="D12" s="1"/>
      <c r="E12" s="3"/>
      <c r="F12" s="1"/>
      <c r="G12" s="1"/>
      <c r="H12" s="6"/>
      <c r="I12" s="2"/>
      <c r="J12" s="2"/>
      <c r="K12" s="2"/>
      <c r="L12" s="2"/>
      <c r="M12" s="2"/>
      <c r="N12" s="2"/>
      <c r="O12" s="2" t="e">
        <f>AVERAGE(Tabelle6.Runde689[[#This Row],[1.Rd]:[7.Rd]])</f>
        <v>#DIV/0!</v>
      </c>
      <c r="P12" s="4"/>
    </row>
    <row r="13" spans="1:16" x14ac:dyDescent="0.25">
      <c r="A13" s="9" t="s">
        <v>78</v>
      </c>
      <c r="B13" s="9"/>
      <c r="C13" s="1"/>
      <c r="D13" s="1"/>
      <c r="E13" s="3"/>
      <c r="F13" s="1"/>
      <c r="G13" s="1"/>
      <c r="H13" s="6"/>
      <c r="I13" s="2"/>
      <c r="J13" s="2"/>
      <c r="K13" s="2"/>
      <c r="L13" s="2"/>
      <c r="M13" s="2"/>
      <c r="N13" s="2"/>
      <c r="O13" s="2" t="e">
        <f>AVERAGE(Tabelle6.Runde689[[#This Row],[1.Rd]:[7.Rd]])</f>
        <v>#DIV/0!</v>
      </c>
      <c r="P13" s="4"/>
    </row>
    <row r="14" spans="1:16" x14ac:dyDescent="0.25">
      <c r="A14" s="9" t="s">
        <v>79</v>
      </c>
      <c r="B14" s="1"/>
      <c r="C14" s="1"/>
      <c r="D14" s="1"/>
      <c r="E14" s="3"/>
      <c r="F14" s="1"/>
      <c r="G14" s="1"/>
      <c r="H14" s="6"/>
      <c r="I14" s="2"/>
      <c r="J14" s="2"/>
      <c r="K14" s="2"/>
      <c r="L14" s="2"/>
      <c r="M14" s="2"/>
      <c r="N14" s="2"/>
      <c r="O14" s="2" t="e">
        <f>AVERAGE(Tabelle6.Runde689[[#This Row],[1.Rd]:[7.Rd]])</f>
        <v>#DIV/0!</v>
      </c>
      <c r="P14" s="4"/>
    </row>
    <row r="15" spans="1:16" x14ac:dyDescent="0.25">
      <c r="A15" s="9" t="s">
        <v>80</v>
      </c>
      <c r="B15" s="1"/>
      <c r="C15" s="1"/>
      <c r="D15" s="1"/>
      <c r="E15" s="3"/>
      <c r="F15" s="1"/>
      <c r="G15" s="1"/>
      <c r="H15" s="6"/>
      <c r="I15" s="2"/>
      <c r="J15" s="2"/>
      <c r="K15" s="2"/>
      <c r="L15" s="2"/>
      <c r="M15" s="2"/>
      <c r="N15" s="2"/>
      <c r="O15" s="2" t="e">
        <f>AVERAGE(Tabelle6.Runde689[[#This Row],[1.Rd]:[7.Rd]])</f>
        <v>#DIV/0!</v>
      </c>
      <c r="P15" s="4"/>
    </row>
    <row r="16" spans="1:16" x14ac:dyDescent="0.25">
      <c r="A16" s="9" t="s">
        <v>81</v>
      </c>
      <c r="B16" s="1"/>
      <c r="C16" s="1"/>
      <c r="D16" s="1"/>
      <c r="E16" s="3"/>
      <c r="F16" s="1"/>
      <c r="G16" s="1"/>
      <c r="H16" s="2"/>
      <c r="I16" s="2"/>
      <c r="J16" s="2"/>
      <c r="K16" s="2"/>
      <c r="L16" s="2"/>
      <c r="M16" s="2"/>
      <c r="N16" s="2"/>
      <c r="O16" s="2" t="e">
        <f>AVERAGE(Tabelle6.Runde689[[#This Row],[1.Rd]:[7.Rd]])</f>
        <v>#DIV/0!</v>
      </c>
      <c r="P16" s="4"/>
    </row>
    <row r="17" spans="1:16" x14ac:dyDescent="0.25">
      <c r="A17" s="9" t="s">
        <v>82</v>
      </c>
      <c r="B17" s="9"/>
      <c r="C17" s="1"/>
      <c r="D17" s="1"/>
      <c r="E17" s="3"/>
      <c r="F17" s="1"/>
      <c r="G17" s="1"/>
      <c r="H17" s="2"/>
      <c r="I17" s="2"/>
      <c r="J17" s="2"/>
      <c r="K17" s="2"/>
      <c r="L17" s="2"/>
      <c r="M17" s="2"/>
      <c r="N17" s="2"/>
      <c r="O17" s="2" t="e">
        <f>AVERAGE(Tabelle6.Runde689[[#This Row],[1.Rd]:[7.Rd]])</f>
        <v>#DIV/0!</v>
      </c>
      <c r="P17" s="4"/>
    </row>
    <row r="18" spans="1:16" x14ac:dyDescent="0.25">
      <c r="A18" s="9" t="s">
        <v>83</v>
      </c>
      <c r="B18" s="1"/>
      <c r="C18" s="1"/>
      <c r="D18" s="1"/>
      <c r="E18" s="3"/>
      <c r="F18" s="1"/>
      <c r="G18" s="1"/>
      <c r="H18" s="6"/>
      <c r="I18" s="2"/>
      <c r="J18" s="2"/>
      <c r="K18" s="2"/>
      <c r="L18" s="2"/>
      <c r="M18" s="2"/>
      <c r="N18" s="2"/>
      <c r="O18" s="2" t="e">
        <f>AVERAGE(Tabelle6.Runde689[[#This Row],[1.Rd]:[7.Rd]])</f>
        <v>#DIV/0!</v>
      </c>
      <c r="P18" s="4"/>
    </row>
    <row r="19" spans="1:16" x14ac:dyDescent="0.25">
      <c r="A19" s="9" t="s">
        <v>84</v>
      </c>
      <c r="B19" s="1"/>
      <c r="C19" s="1"/>
      <c r="D19" s="1"/>
      <c r="E19" s="3"/>
      <c r="F19" s="1"/>
      <c r="G19" s="1"/>
      <c r="H19" s="6"/>
      <c r="I19" s="2"/>
      <c r="J19" s="2"/>
      <c r="K19" s="2"/>
      <c r="L19" s="2"/>
      <c r="M19" s="2"/>
      <c r="N19" s="2"/>
      <c r="O19" s="2" t="e">
        <f>AVERAGE(Tabelle6.Runde689[[#This Row],[1.Rd]:[7.Rd]])</f>
        <v>#DIV/0!</v>
      </c>
      <c r="P19" s="4"/>
    </row>
    <row r="20" spans="1:16" x14ac:dyDescent="0.25">
      <c r="A20" s="9" t="s">
        <v>85</v>
      </c>
      <c r="B20" s="9"/>
      <c r="C20" s="1"/>
      <c r="D20" s="1"/>
      <c r="E20" s="3"/>
      <c r="F20" s="1"/>
      <c r="G20" s="1"/>
      <c r="H20" s="6"/>
      <c r="I20" s="2"/>
      <c r="J20" s="2"/>
      <c r="K20" s="2"/>
      <c r="L20" s="2"/>
      <c r="M20" s="2"/>
      <c r="N20" s="2"/>
      <c r="O20" s="2" t="e">
        <f>AVERAGE(Tabelle6.Runde689[[#This Row],[1.Rd]:[7.Rd]])</f>
        <v>#DIV/0!</v>
      </c>
      <c r="P20" s="4"/>
    </row>
    <row r="21" spans="1:16" x14ac:dyDescent="0.25">
      <c r="A21" s="9" t="s">
        <v>86</v>
      </c>
      <c r="B21" s="1"/>
      <c r="C21" s="1"/>
      <c r="D21" s="1"/>
      <c r="E21" s="3"/>
      <c r="F21" s="1"/>
      <c r="G21" s="1"/>
      <c r="H21" s="2"/>
      <c r="I21" s="2"/>
      <c r="J21" s="2"/>
      <c r="K21" s="2"/>
      <c r="L21" s="2"/>
      <c r="M21" s="2"/>
      <c r="N21" s="2"/>
      <c r="O21" s="2" t="e">
        <f>AVERAGE(Tabelle6.Runde689[[#This Row],[1.Rd]:[7.Rd]])</f>
        <v>#DIV/0!</v>
      </c>
      <c r="P21" s="4"/>
    </row>
    <row r="22" spans="1:16" x14ac:dyDescent="0.25">
      <c r="A22" s="9" t="s">
        <v>87</v>
      </c>
      <c r="B22" s="9"/>
      <c r="C22" s="1"/>
      <c r="D22" s="1"/>
      <c r="E22" s="3"/>
      <c r="F22" s="1"/>
      <c r="G22" s="1"/>
      <c r="H22" s="6"/>
      <c r="I22" s="2"/>
      <c r="J22" s="2"/>
      <c r="K22" s="2"/>
      <c r="L22" s="2"/>
      <c r="M22" s="2"/>
      <c r="N22" s="2"/>
      <c r="O22" s="2" t="e">
        <f>AVERAGE(Tabelle6.Runde689[[#This Row],[1.Rd]:[7.Rd]])</f>
        <v>#DIV/0!</v>
      </c>
      <c r="P22" s="4"/>
    </row>
    <row r="23" spans="1:16" x14ac:dyDescent="0.25">
      <c r="A23" s="9" t="s">
        <v>88</v>
      </c>
      <c r="B23" s="1"/>
      <c r="C23" s="1"/>
      <c r="D23" s="1"/>
      <c r="E23" s="3"/>
      <c r="F23" s="1"/>
      <c r="G23" s="1"/>
      <c r="H23" s="2"/>
      <c r="I23" s="2"/>
      <c r="J23" s="2"/>
      <c r="K23" s="2"/>
      <c r="L23" s="2"/>
      <c r="M23" s="2"/>
      <c r="N23" s="2"/>
      <c r="O23" s="2" t="e">
        <f>AVERAGE(Tabelle6.Runde689[[#This Row],[1.Rd]:[7.Rd]])</f>
        <v>#DIV/0!</v>
      </c>
      <c r="P23" s="4"/>
    </row>
    <row r="24" spans="1:16" x14ac:dyDescent="0.25">
      <c r="A24" s="9" t="s">
        <v>89</v>
      </c>
      <c r="B24" s="9"/>
      <c r="C24" s="1"/>
      <c r="D24" s="1"/>
      <c r="E24" s="3"/>
      <c r="F24" s="1"/>
      <c r="G24" s="1"/>
      <c r="H24" s="6"/>
      <c r="I24" s="2"/>
      <c r="J24" s="2"/>
      <c r="K24" s="2"/>
      <c r="L24" s="2"/>
      <c r="M24" s="2"/>
      <c r="N24" s="2"/>
      <c r="O24" s="2" t="e">
        <f>AVERAGE(Tabelle6.Runde689[[#This Row],[1.Rd]:[7.Rd]])</f>
        <v>#DIV/0!</v>
      </c>
      <c r="P24" s="4"/>
    </row>
    <row r="25" spans="1:16" x14ac:dyDescent="0.25">
      <c r="A25" s="9" t="s">
        <v>90</v>
      </c>
      <c r="B25" s="9"/>
      <c r="C25" s="1"/>
      <c r="D25" s="1"/>
      <c r="E25" s="3"/>
      <c r="F25" s="1"/>
      <c r="G25" s="1"/>
      <c r="H25" s="6"/>
      <c r="I25" s="2"/>
      <c r="J25" s="2"/>
      <c r="K25" s="2"/>
      <c r="L25" s="2"/>
      <c r="M25" s="2"/>
      <c r="N25" s="2"/>
      <c r="O25" s="2" t="e">
        <f>AVERAGE(Tabelle6.Runde689[[#This Row],[1.Rd]:[7.Rd]])</f>
        <v>#DIV/0!</v>
      </c>
      <c r="P25" s="4"/>
    </row>
    <row r="26" spans="1:16" x14ac:dyDescent="0.25">
      <c r="A26" s="9" t="s">
        <v>91</v>
      </c>
      <c r="B26" s="1"/>
      <c r="C26" s="1"/>
      <c r="D26" s="1"/>
      <c r="E26" s="3"/>
      <c r="F26" s="1"/>
      <c r="G26" s="1"/>
      <c r="H26" s="6"/>
      <c r="I26" s="2"/>
      <c r="J26" s="2"/>
      <c r="K26" s="2"/>
      <c r="L26" s="2"/>
      <c r="M26" s="2"/>
      <c r="N26" s="2"/>
      <c r="O26" s="2" t="e">
        <f>AVERAGE(Tabelle6.Runde689[[#This Row],[1.Rd]:[7.Rd]])</f>
        <v>#DIV/0!</v>
      </c>
      <c r="P26" s="4"/>
    </row>
    <row r="27" spans="1:16" x14ac:dyDescent="0.25">
      <c r="A27" s="9" t="s">
        <v>92</v>
      </c>
      <c r="B27" s="9"/>
      <c r="C27" s="1"/>
      <c r="D27" s="1"/>
      <c r="E27" s="3"/>
      <c r="F27" s="1"/>
      <c r="G27" s="1"/>
      <c r="H27" s="2"/>
      <c r="I27" s="2"/>
      <c r="J27" s="2"/>
      <c r="K27" s="2"/>
      <c r="L27" s="2"/>
      <c r="M27" s="2"/>
      <c r="N27" s="2"/>
      <c r="O27" s="2" t="e">
        <f>AVERAGE(Tabelle6.Runde689[[#This Row],[1.Rd]:[7.Rd]])</f>
        <v>#DIV/0!</v>
      </c>
      <c r="P27" s="4"/>
    </row>
    <row r="28" spans="1:16" x14ac:dyDescent="0.25">
      <c r="A28" s="9" t="s">
        <v>93</v>
      </c>
      <c r="B28" s="9"/>
      <c r="C28" s="1"/>
      <c r="D28" s="1"/>
      <c r="E28" s="3"/>
      <c r="F28" s="1"/>
      <c r="G28" s="1"/>
      <c r="H28" s="6"/>
      <c r="I28" s="2"/>
      <c r="J28" s="2"/>
      <c r="K28" s="2"/>
      <c r="L28" s="2"/>
      <c r="M28" s="2"/>
      <c r="N28" s="2"/>
      <c r="O28" s="2" t="e">
        <f>AVERAGE(Tabelle6.Runde689[[#This Row],[1.Rd]:[7.Rd]])</f>
        <v>#DIV/0!</v>
      </c>
      <c r="P28" s="4"/>
    </row>
    <row r="29" spans="1:16" x14ac:dyDescent="0.25">
      <c r="A29" s="9" t="s">
        <v>94</v>
      </c>
      <c r="B29" s="9"/>
      <c r="C29" s="1"/>
      <c r="D29" s="1"/>
      <c r="E29" s="3"/>
      <c r="F29" s="1"/>
      <c r="G29" s="1"/>
      <c r="H29" s="6"/>
      <c r="I29" s="2"/>
      <c r="J29" s="2"/>
      <c r="K29" s="2"/>
      <c r="L29" s="2"/>
      <c r="M29" s="2"/>
      <c r="N29" s="2"/>
      <c r="O29" s="2" t="e">
        <f>AVERAGE(Tabelle6.Runde689[[#This Row],[1.Rd]:[7.Rd]])</f>
        <v>#DIV/0!</v>
      </c>
      <c r="P29" s="4"/>
    </row>
    <row r="30" spans="1:16" x14ac:dyDescent="0.25">
      <c r="A30" s="9" t="s">
        <v>95</v>
      </c>
      <c r="B30" s="1"/>
      <c r="C30" s="1"/>
      <c r="D30" s="1"/>
      <c r="E30" s="3"/>
      <c r="F30" s="1"/>
      <c r="G30" s="1"/>
      <c r="H30" s="2"/>
      <c r="I30" s="2"/>
      <c r="J30" s="2"/>
      <c r="K30" s="2"/>
      <c r="L30" s="2"/>
      <c r="M30" s="2"/>
      <c r="N30" s="2"/>
      <c r="O30" s="2" t="e">
        <f>AVERAGE(Tabelle6.Runde689[[#This Row],[1.Rd]:[7.Rd]])</f>
        <v>#DIV/0!</v>
      </c>
      <c r="P30" s="4"/>
    </row>
    <row r="31" spans="1:16" x14ac:dyDescent="0.25">
      <c r="A31" s="9" t="s">
        <v>96</v>
      </c>
      <c r="B31" s="9"/>
      <c r="C31" s="1"/>
      <c r="D31" s="1"/>
      <c r="E31" s="3"/>
      <c r="F31" s="1"/>
      <c r="G31" s="1"/>
      <c r="H31" s="2"/>
      <c r="I31" s="2"/>
      <c r="J31" s="2"/>
      <c r="K31" s="2"/>
      <c r="L31" s="2"/>
      <c r="M31" s="2"/>
      <c r="N31" s="2"/>
      <c r="O31" s="2" t="e">
        <f>AVERAGE(Tabelle6.Runde689[[#This Row],[1.Rd]:[7.Rd]])</f>
        <v>#DIV/0!</v>
      </c>
      <c r="P31" s="4"/>
    </row>
    <row r="32" spans="1:16" x14ac:dyDescent="0.25">
      <c r="A32" s="9" t="s">
        <v>97</v>
      </c>
      <c r="B32" s="1"/>
      <c r="C32" s="1"/>
      <c r="D32" s="1"/>
      <c r="E32" s="3"/>
      <c r="F32" s="1"/>
      <c r="G32" s="1"/>
      <c r="H32" s="6"/>
      <c r="I32" s="2"/>
      <c r="J32" s="2"/>
      <c r="K32" s="2"/>
      <c r="L32" s="2"/>
      <c r="M32" s="2"/>
      <c r="N32" s="2"/>
      <c r="O32" s="2" t="e">
        <f>AVERAGE(Tabelle6.Runde689[[#This Row],[1.Rd]:[7.Rd]])</f>
        <v>#DIV/0!</v>
      </c>
      <c r="P32" s="4"/>
    </row>
    <row r="33" spans="1:16" x14ac:dyDescent="0.25">
      <c r="A33" s="9" t="s">
        <v>98</v>
      </c>
      <c r="B33" s="9"/>
      <c r="C33" s="1"/>
      <c r="D33" s="1"/>
      <c r="E33" s="3"/>
      <c r="F33" s="1"/>
      <c r="G33" s="1"/>
      <c r="H33" s="2"/>
      <c r="I33" s="2"/>
      <c r="J33" s="2"/>
      <c r="K33" s="2"/>
      <c r="L33" s="2"/>
      <c r="M33" s="2"/>
      <c r="N33" s="2"/>
      <c r="O33" s="2" t="e">
        <f>AVERAGE(Tabelle6.Runde689[[#This Row],[1.Rd]:[7.Rd]])</f>
        <v>#DIV/0!</v>
      </c>
      <c r="P33" s="4"/>
    </row>
    <row r="34" spans="1:16" x14ac:dyDescent="0.25">
      <c r="A34" s="9" t="s">
        <v>99</v>
      </c>
      <c r="B34" s="1"/>
      <c r="C34" s="1"/>
      <c r="D34" s="1"/>
      <c r="E34" s="3"/>
      <c r="F34" s="1"/>
      <c r="G34" s="1"/>
      <c r="H34" s="6"/>
      <c r="I34" s="2"/>
      <c r="J34" s="2"/>
      <c r="K34" s="2"/>
      <c r="L34" s="2"/>
      <c r="M34" s="2"/>
      <c r="N34" s="2"/>
      <c r="O34" s="2" t="e">
        <f>AVERAGE(Tabelle6.Runde689[[#This Row],[1.Rd]:[7.Rd]])</f>
        <v>#DIV/0!</v>
      </c>
      <c r="P34" s="4"/>
    </row>
    <row r="35" spans="1:16" x14ac:dyDescent="0.25">
      <c r="A35" s="9" t="s">
        <v>100</v>
      </c>
      <c r="B35" s="9"/>
      <c r="C35" s="1"/>
      <c r="D35" s="1"/>
      <c r="E35" s="3"/>
      <c r="F35" s="1"/>
      <c r="G35" s="1"/>
      <c r="H35" s="6"/>
      <c r="I35" s="2"/>
      <c r="J35" s="2"/>
      <c r="K35" s="2"/>
      <c r="L35" s="2"/>
      <c r="M35" s="2"/>
      <c r="N35" s="2"/>
      <c r="O35" s="2" t="e">
        <f>AVERAGE(Tabelle6.Runde689[[#This Row],[1.Rd]:[7.Rd]])</f>
        <v>#DIV/0!</v>
      </c>
      <c r="P35" s="4"/>
    </row>
    <row r="36" spans="1:16" x14ac:dyDescent="0.25">
      <c r="A36" s="9" t="s">
        <v>101</v>
      </c>
      <c r="B36" s="9"/>
      <c r="C36" s="1"/>
      <c r="D36" s="1"/>
      <c r="E36" s="3"/>
      <c r="F36" s="1"/>
      <c r="G36" s="1"/>
      <c r="H36" s="2"/>
      <c r="I36" s="2"/>
      <c r="J36" s="2"/>
      <c r="K36" s="2"/>
      <c r="L36" s="2"/>
      <c r="M36" s="2"/>
      <c r="N36" s="2"/>
      <c r="O36" s="2" t="e">
        <f>AVERAGE(Tabelle6.Runde689[[#This Row],[1.Rd]:[7.Rd]])</f>
        <v>#DIV/0!</v>
      </c>
      <c r="P36" s="4"/>
    </row>
    <row r="37" spans="1:16" x14ac:dyDescent="0.25">
      <c r="A37" s="9" t="s">
        <v>102</v>
      </c>
      <c r="B37" s="1"/>
      <c r="C37" s="1"/>
      <c r="D37" s="1"/>
      <c r="E37" s="3"/>
      <c r="F37" s="1"/>
      <c r="G37" s="1"/>
      <c r="H37" s="6"/>
      <c r="I37" s="2"/>
      <c r="J37" s="2"/>
      <c r="K37" s="2"/>
      <c r="L37" s="2"/>
      <c r="M37" s="2"/>
      <c r="N37" s="2"/>
      <c r="O37" s="2" t="e">
        <f>AVERAGE(Tabelle6.Runde689[[#This Row],[1.Rd]:[7.Rd]])</f>
        <v>#DIV/0!</v>
      </c>
      <c r="P37" s="4"/>
    </row>
    <row r="38" spans="1:16" x14ac:dyDescent="0.25">
      <c r="A38" s="9" t="s">
        <v>103</v>
      </c>
      <c r="B38" s="1"/>
      <c r="C38" s="1"/>
      <c r="D38" s="1"/>
      <c r="E38" s="3"/>
      <c r="F38" s="1"/>
      <c r="G38" s="1"/>
      <c r="H38" s="6"/>
      <c r="I38" s="2"/>
      <c r="J38" s="2"/>
      <c r="K38" s="2"/>
      <c r="L38" s="2"/>
      <c r="M38" s="2"/>
      <c r="N38" s="2"/>
      <c r="O38" s="2" t="e">
        <f>AVERAGE(Tabelle6.Runde689[[#This Row],[1.Rd]:[7.Rd]])</f>
        <v>#DIV/0!</v>
      </c>
      <c r="P38" s="4"/>
    </row>
    <row r="39" spans="1:16" x14ac:dyDescent="0.25">
      <c r="A39" s="9" t="s">
        <v>104</v>
      </c>
      <c r="B39" s="1"/>
      <c r="C39" s="1"/>
      <c r="D39" s="1"/>
      <c r="E39" s="3"/>
      <c r="F39" s="1"/>
      <c r="G39" s="1"/>
      <c r="H39" s="2"/>
      <c r="I39" s="2"/>
      <c r="J39" s="2"/>
      <c r="K39" s="2"/>
      <c r="L39" s="2"/>
      <c r="M39" s="2"/>
      <c r="N39" s="2"/>
      <c r="O39" s="2" t="e">
        <f>AVERAGE(Tabelle6.Runde689[[#This Row],[1.Rd]:[7.Rd]])</f>
        <v>#DIV/0!</v>
      </c>
      <c r="P39" s="4"/>
    </row>
    <row r="40" spans="1:16" x14ac:dyDescent="0.25">
      <c r="A40" s="9" t="s">
        <v>105</v>
      </c>
      <c r="B40" s="9"/>
      <c r="C40" s="1"/>
      <c r="D40" s="1"/>
      <c r="E40" s="3"/>
      <c r="F40" s="1"/>
      <c r="G40" s="1"/>
      <c r="H40" s="2"/>
      <c r="I40" s="2"/>
      <c r="J40" s="2"/>
      <c r="K40" s="2"/>
      <c r="L40" s="2"/>
      <c r="M40" s="2"/>
      <c r="N40" s="2"/>
      <c r="O40" s="2" t="e">
        <f>AVERAGE(Tabelle6.Runde689[[#This Row],[1.Rd]:[7.Rd]])</f>
        <v>#DIV/0!</v>
      </c>
      <c r="P40" s="4"/>
    </row>
    <row r="41" spans="1:16" x14ac:dyDescent="0.25">
      <c r="A41" s="9" t="s">
        <v>111</v>
      </c>
      <c r="B41" s="9"/>
      <c r="C41" s="1"/>
      <c r="D41" s="1"/>
      <c r="E41" s="3"/>
      <c r="F41" s="1"/>
      <c r="G41" s="1"/>
      <c r="H41" s="6"/>
      <c r="I41" s="2"/>
      <c r="J41" s="2"/>
      <c r="K41" s="2"/>
      <c r="L41" s="2"/>
      <c r="M41" s="2"/>
      <c r="N41" s="2"/>
      <c r="O41" s="2" t="e">
        <f>AVERAGE(Tabelle6.Runde689[[#This Row],[1.Rd]:[7.Rd]])</f>
        <v>#DIV/0!</v>
      </c>
      <c r="P41" s="4"/>
    </row>
    <row r="42" spans="1:16" x14ac:dyDescent="0.25">
      <c r="A42" s="9" t="s">
        <v>112</v>
      </c>
      <c r="B42" s="1"/>
      <c r="C42" s="1"/>
      <c r="D42" s="1"/>
      <c r="E42" s="3"/>
      <c r="F42" s="1"/>
      <c r="G42" s="1"/>
      <c r="H42" s="6"/>
      <c r="I42" s="2"/>
      <c r="J42" s="2"/>
      <c r="K42" s="2"/>
      <c r="L42" s="2"/>
      <c r="M42" s="2"/>
      <c r="N42" s="2"/>
      <c r="O42" s="2" t="e">
        <f>AVERAGE(Tabelle6.Runde689[[#This Row],[1.Rd]:[7.Rd]])</f>
        <v>#DIV/0!</v>
      </c>
      <c r="P42" s="4"/>
    </row>
    <row r="43" spans="1:16" x14ac:dyDescent="0.25">
      <c r="A43" s="9" t="s">
        <v>113</v>
      </c>
      <c r="B43" s="1"/>
      <c r="C43" s="1"/>
      <c r="D43" s="1"/>
      <c r="E43" s="3"/>
      <c r="F43" s="1"/>
      <c r="G43" s="1"/>
      <c r="H43" s="6"/>
      <c r="I43" s="2"/>
      <c r="J43" s="2"/>
      <c r="K43" s="2"/>
      <c r="L43" s="2"/>
      <c r="M43" s="2"/>
      <c r="N43" s="2"/>
      <c r="O43" s="2" t="e">
        <f>AVERAGE(Tabelle6.Runde689[[#This Row],[1.Rd]:[7.Rd]])</f>
        <v>#DIV/0!</v>
      </c>
    </row>
    <row r="44" spans="1:16" x14ac:dyDescent="0.25">
      <c r="A44" s="9" t="s">
        <v>114</v>
      </c>
      <c r="B44" s="9"/>
      <c r="C44" s="1"/>
      <c r="D44" s="1"/>
      <c r="E44" s="3"/>
      <c r="F44" s="1"/>
      <c r="G44" s="1"/>
      <c r="H44" s="6"/>
      <c r="I44" s="2"/>
      <c r="J44" s="2"/>
      <c r="K44" s="2"/>
      <c r="L44" s="2"/>
      <c r="M44" s="2"/>
      <c r="N44" s="2"/>
      <c r="O44" s="2" t="e">
        <f>AVERAGE(Tabelle6.Runde689[[#This Row],[1.Rd]:[7.Rd]])</f>
        <v>#DIV/0!</v>
      </c>
    </row>
    <row r="45" spans="1:16" x14ac:dyDescent="0.25">
      <c r="A45" s="9" t="s">
        <v>121</v>
      </c>
      <c r="B45" s="1"/>
      <c r="C45" s="1"/>
      <c r="D45" s="1"/>
      <c r="E45" s="3"/>
      <c r="F45" s="1"/>
      <c r="G45" s="1"/>
      <c r="H45" s="2"/>
      <c r="I45" s="2"/>
      <c r="J45" s="2"/>
      <c r="K45" s="2"/>
      <c r="L45" s="2"/>
      <c r="M45" s="2"/>
      <c r="N45" s="2"/>
      <c r="O45" s="2" t="e">
        <f>AVERAGE(Tabelle6.Runde689[[#This Row],[1.Rd]:[7.Rd]])</f>
        <v>#DIV/0!</v>
      </c>
    </row>
    <row r="46" spans="1:16" x14ac:dyDescent="0.25">
      <c r="A46" s="9" t="s">
        <v>122</v>
      </c>
      <c r="B46" s="9"/>
      <c r="C46" s="1"/>
      <c r="D46" s="1"/>
      <c r="E46" s="3"/>
      <c r="F46" s="1"/>
      <c r="G46" s="1"/>
      <c r="H46" s="2"/>
      <c r="I46" s="2"/>
      <c r="J46" s="2"/>
      <c r="K46" s="2"/>
      <c r="L46" s="2"/>
      <c r="M46" s="2"/>
      <c r="N46" s="2"/>
      <c r="O46" s="2" t="e">
        <f>AVERAGE(Tabelle6.Runde689[[#This Row],[1.Rd]:[7.Rd]])</f>
        <v>#DIV/0!</v>
      </c>
    </row>
    <row r="47" spans="1:16" x14ac:dyDescent="0.25">
      <c r="A47" s="9" t="s">
        <v>123</v>
      </c>
      <c r="B47" s="9"/>
      <c r="C47" s="1"/>
      <c r="D47" s="1"/>
      <c r="E47" s="3"/>
      <c r="F47" s="1"/>
      <c r="G47" s="1"/>
      <c r="H47" s="2"/>
      <c r="I47" s="2"/>
      <c r="J47" s="2"/>
      <c r="K47" s="2"/>
      <c r="L47" s="2"/>
      <c r="M47" s="2"/>
      <c r="N47" s="2"/>
      <c r="O47" s="2" t="e">
        <f>AVERAGE(Tabelle6.Runde689[[#This Row],[1.Rd]:[7.Rd]])</f>
        <v>#DIV/0!</v>
      </c>
    </row>
    <row r="48" spans="1:16" x14ac:dyDescent="0.25">
      <c r="A48" s="9" t="s">
        <v>124</v>
      </c>
      <c r="B48" s="1"/>
      <c r="C48" s="1"/>
      <c r="D48" s="1"/>
      <c r="E48" s="3"/>
      <c r="F48" s="1"/>
      <c r="G48" s="1"/>
      <c r="H48" s="6"/>
      <c r="I48" s="2"/>
      <c r="J48" s="2"/>
      <c r="K48" s="2"/>
      <c r="L48" s="2"/>
      <c r="M48" s="2"/>
      <c r="N48" s="2"/>
      <c r="O48" s="2" t="e">
        <f>AVERAGE(Tabelle6.Runde689[[#This Row],[1.Rd]:[7.Rd]])</f>
        <v>#DIV/0!</v>
      </c>
    </row>
    <row r="49" spans="1:15" x14ac:dyDescent="0.25">
      <c r="A49" s="9" t="s">
        <v>127</v>
      </c>
      <c r="B49" s="9"/>
      <c r="C49" s="1"/>
      <c r="D49" s="1"/>
      <c r="E49" s="3"/>
      <c r="F49" s="1"/>
      <c r="G49" s="1"/>
      <c r="H49" s="6"/>
      <c r="I49" s="2"/>
      <c r="J49" s="2"/>
      <c r="K49" s="2"/>
      <c r="L49" s="2"/>
      <c r="M49" s="2"/>
      <c r="N49" s="2"/>
      <c r="O49" s="2" t="e">
        <f>AVERAGE(Tabelle6.Runde689[[#This Row],[1.Rd]:[7.Rd]])</f>
        <v>#DIV/0!</v>
      </c>
    </row>
    <row r="50" spans="1:15" x14ac:dyDescent="0.25">
      <c r="A50" s="9" t="s">
        <v>130</v>
      </c>
      <c r="B50" s="9"/>
      <c r="C50" s="1"/>
      <c r="D50" s="1"/>
      <c r="E50" s="3"/>
      <c r="F50" s="1"/>
      <c r="G50" s="1"/>
      <c r="H50" s="6"/>
      <c r="I50" s="2"/>
      <c r="J50" s="2"/>
      <c r="K50" s="2"/>
      <c r="L50" s="2"/>
      <c r="M50" s="2"/>
      <c r="N50" s="2"/>
      <c r="O50" s="2" t="e">
        <f>AVERAGE(Tabelle6.Runde689[[#This Row],[1.Rd]:[7.Rd]])</f>
        <v>#DIV/0!</v>
      </c>
    </row>
    <row r="51" spans="1:15" x14ac:dyDescent="0.25">
      <c r="A51" s="1" t="s">
        <v>65</v>
      </c>
      <c r="B51" s="1"/>
      <c r="C51" s="1"/>
      <c r="D51" s="1"/>
      <c r="E51" s="1">
        <f>SUBTOTAL(109,Tabelle6.Runde689[400,0])</f>
        <v>0</v>
      </c>
      <c r="F51" s="1"/>
      <c r="G51" s="1"/>
      <c r="H51" s="8">
        <f>SUBTOTAL(103,Tabelle6.Runde689[1.Rd])</f>
        <v>0</v>
      </c>
      <c r="I51" s="1">
        <f>SUBTOTAL(103,Tabelle6.Runde689[2.Rd])</f>
        <v>0</v>
      </c>
      <c r="J51" s="1">
        <f>SUBTOTAL(103,Tabelle6.Runde689[3.Rd])</f>
        <v>0</v>
      </c>
      <c r="K51" s="1">
        <f>SUBTOTAL(103,Tabelle6.Runde689[4.Rd])</f>
        <v>0</v>
      </c>
      <c r="L51" s="1">
        <f>SUBTOTAL(103,Tabelle6.Runde689[5.Rd])</f>
        <v>0</v>
      </c>
      <c r="M51" s="1">
        <f>SUBTOTAL(103,Tabelle6.Runde689[6.Rd])</f>
        <v>0</v>
      </c>
      <c r="N51" s="1">
        <f>SUBTOTAL(103,Tabelle6.Runde689[7.Rd])</f>
        <v>0</v>
      </c>
      <c r="O51" s="2"/>
    </row>
    <row r="52" spans="1:15" x14ac:dyDescent="0.25">
      <c r="C52" s="1"/>
      <c r="D52" s="1"/>
    </row>
    <row r="53" spans="1:15" x14ac:dyDescent="0.25">
      <c r="C53" s="1"/>
      <c r="D53" s="1"/>
    </row>
    <row r="54" spans="1:15" x14ac:dyDescent="0.25">
      <c r="C54" s="1"/>
      <c r="D54" s="1"/>
    </row>
    <row r="55" spans="1:15" x14ac:dyDescent="0.25">
      <c r="C55" s="1"/>
      <c r="D55" s="1"/>
    </row>
    <row r="56" spans="1:15" x14ac:dyDescent="0.25">
      <c r="C56" s="1"/>
      <c r="D56" s="1"/>
    </row>
    <row r="57" spans="1:15" x14ac:dyDescent="0.25">
      <c r="C57" s="1"/>
      <c r="D57" s="1"/>
    </row>
    <row r="58" spans="1:15" x14ac:dyDescent="0.25">
      <c r="C58" s="1"/>
      <c r="D58" s="1"/>
    </row>
    <row r="59" spans="1:15" x14ac:dyDescent="0.25">
      <c r="C59" s="1"/>
      <c r="D59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5:D50">
      <formula1>Vereinsnamen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72" zoomScaleNormal="72" workbookViewId="0">
      <selection activeCell="W26" sqref="W26"/>
    </sheetView>
  </sheetViews>
  <sheetFormatPr baseColWidth="10" defaultRowHeight="15" x14ac:dyDescent="0.25"/>
  <cols>
    <col min="1" max="1" width="27.5703125" bestFit="1" customWidth="1"/>
    <col min="2" max="2" width="23.42578125" bestFit="1" customWidth="1"/>
    <col min="3" max="12" width="11.85546875" customWidth="1"/>
    <col min="13" max="13" width="11.5703125" bestFit="1" customWidth="1"/>
    <col min="14" max="14" width="11.7109375" bestFit="1" customWidth="1"/>
    <col min="15" max="15" width="19.42578125" bestFit="1" customWidth="1"/>
    <col min="16" max="16" width="12" customWidth="1"/>
  </cols>
  <sheetData>
    <row r="1" spans="1:16" x14ac:dyDescent="0.25"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x14ac:dyDescent="0.25">
      <c r="B2" s="12" t="s">
        <v>131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x14ac:dyDescent="0.25">
      <c r="B3" s="10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x14ac:dyDescent="0.25">
      <c r="A4" s="1" t="s">
        <v>4</v>
      </c>
      <c r="B4" s="1" t="s">
        <v>5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67</v>
      </c>
      <c r="M4" s="1" t="s">
        <v>66</v>
      </c>
      <c r="N4" s="1" t="s">
        <v>8</v>
      </c>
      <c r="O4" s="1" t="s">
        <v>68</v>
      </c>
      <c r="P4" s="2" t="s">
        <v>69</v>
      </c>
    </row>
    <row r="5" spans="1:16" x14ac:dyDescent="0.25">
      <c r="A5" s="1" t="s">
        <v>58</v>
      </c>
      <c r="B5" s="1" t="s">
        <v>23</v>
      </c>
      <c r="C5" s="1"/>
      <c r="D5" s="1"/>
      <c r="E5" s="1"/>
      <c r="F5" s="1"/>
      <c r="G5" s="1"/>
      <c r="H5" s="1"/>
      <c r="I5" s="1"/>
      <c r="J5" s="1"/>
      <c r="K5" s="1"/>
      <c r="L5" s="2"/>
      <c r="M5" s="3">
        <f>COUNT(Tabelle2[[#This Row],[1. Rd]:[10. Rd]])</f>
        <v>0</v>
      </c>
      <c r="N5" s="2" t="e">
        <f>AVERAGE(Tabelle2[[#This Row],[1. Rd]:[10. Rd]])</f>
        <v>#DIV/0!</v>
      </c>
      <c r="O5" s="2">
        <f>MAX(Tabelle2[[#This Row],[1. Rd]:[10. Rd]])</f>
        <v>0</v>
      </c>
      <c r="P5" s="7">
        <f>COUNTIF(Tabelle2[[#This Row],[1. Rd]:[10. Rd]],"&gt;399,9")</f>
        <v>0</v>
      </c>
    </row>
    <row r="6" spans="1:16" x14ac:dyDescent="0.25">
      <c r="A6" s="1" t="s">
        <v>47</v>
      </c>
      <c r="B6" s="1" t="s">
        <v>24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f>COUNT(Tabelle2[[#This Row],[1. Rd]:[10. Rd]])</f>
        <v>0</v>
      </c>
      <c r="N6" s="2" t="e">
        <f>AVERAGE(Tabelle2[[#This Row],[1. Rd]:[10. Rd]])</f>
        <v>#DIV/0!</v>
      </c>
      <c r="O6" s="2">
        <f>MAX(Tabelle2[[#This Row],[1. Rd]:[10. Rd]])</f>
        <v>0</v>
      </c>
      <c r="P6" s="7">
        <f>COUNTIF(Tabelle2[[#This Row],[1. Rd]:[10. Rd]],"&gt;399,9")</f>
        <v>0</v>
      </c>
    </row>
    <row r="7" spans="1:16" x14ac:dyDescent="0.25">
      <c r="A7" s="1" t="s">
        <v>51</v>
      </c>
      <c r="B7" s="1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f>COUNT(Tabelle2[[#This Row],[1. Rd]:[10. Rd]])</f>
        <v>0</v>
      </c>
      <c r="N7" s="2" t="e">
        <f>AVERAGE(Tabelle2[[#This Row],[1. Rd]:[10. Rd]])</f>
        <v>#DIV/0!</v>
      </c>
      <c r="O7" s="2">
        <f>MAX(Tabelle2[[#This Row],[1. Rd]:[10. Rd]])</f>
        <v>0</v>
      </c>
      <c r="P7" s="7">
        <f>COUNTIF(Tabelle2[[#This Row],[1. Rd]:[10. Rd]],"&gt;399,9")</f>
        <v>0</v>
      </c>
    </row>
    <row r="8" spans="1:16" x14ac:dyDescent="0.25">
      <c r="A8" s="1" t="s">
        <v>61</v>
      </c>
      <c r="B8" s="1" t="s">
        <v>22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f>COUNT(Tabelle2[[#This Row],[1. Rd]:[10. Rd]])</f>
        <v>0</v>
      </c>
      <c r="N8" s="2" t="e">
        <f>AVERAGE(Tabelle2[[#This Row],[1. Rd]:[10. Rd]])</f>
        <v>#DIV/0!</v>
      </c>
      <c r="O8" s="2">
        <f>MAX(Tabelle2[[#This Row],[1. Rd]:[10. Rd]])</f>
        <v>0</v>
      </c>
      <c r="P8" s="7">
        <f>COUNTIF(Tabelle2[[#This Row],[1. Rd]:[10. Rd]],"&gt;399,9")</f>
        <v>0</v>
      </c>
    </row>
    <row r="9" spans="1:16" x14ac:dyDescent="0.25">
      <c r="A9" s="1" t="s">
        <v>35</v>
      </c>
      <c r="B9" s="1" t="s">
        <v>25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f>COUNT(Tabelle2[[#This Row],[1. Rd]:[10. Rd]])</f>
        <v>0</v>
      </c>
      <c r="N9" s="2" t="e">
        <f>AVERAGE(Tabelle2[[#This Row],[1. Rd]:[10. Rd]])</f>
        <v>#DIV/0!</v>
      </c>
      <c r="O9" s="2">
        <f>MAX(Tabelle2[[#This Row],[1. Rd]:[10. Rd]])</f>
        <v>0</v>
      </c>
      <c r="P9" s="7">
        <f>COUNTIF(Tabelle2[[#This Row],[1. Rd]:[10. Rd]],"&gt;399,9")</f>
        <v>0</v>
      </c>
    </row>
    <row r="10" spans="1:16" x14ac:dyDescent="0.25">
      <c r="A10" s="1" t="s">
        <v>62</v>
      </c>
      <c r="B10" s="1" t="s">
        <v>28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COUNT(Tabelle2[[#This Row],[1. Rd]:[10. Rd]])</f>
        <v>0</v>
      </c>
      <c r="N10" s="2" t="e">
        <f>AVERAGE(Tabelle2[[#This Row],[1. Rd]:[10. Rd]])</f>
        <v>#DIV/0!</v>
      </c>
      <c r="O10" s="2">
        <f>MAX(Tabelle2[[#This Row],[1. Rd]:[10. Rd]])</f>
        <v>0</v>
      </c>
      <c r="P10" s="7">
        <f>COUNTIF(Tabelle2[[#This Row],[1. Rd]:[10. Rd]],"&gt;399,9")</f>
        <v>0</v>
      </c>
    </row>
    <row r="11" spans="1:16" x14ac:dyDescent="0.25">
      <c r="A11" s="1" t="s">
        <v>53</v>
      </c>
      <c r="B11" s="1" t="s">
        <v>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f>COUNT(Tabelle2[[#This Row],[1. Rd]:[10. Rd]])</f>
        <v>0</v>
      </c>
      <c r="N11" s="2" t="e">
        <f>AVERAGE(Tabelle2[[#This Row],[1. Rd]:[10. Rd]])</f>
        <v>#DIV/0!</v>
      </c>
      <c r="O11" s="2">
        <f>MAX(Tabelle2[[#This Row],[1. Rd]:[10. Rd]])</f>
        <v>0</v>
      </c>
      <c r="P11" s="7">
        <f>COUNTIF(Tabelle2[[#This Row],[1. Rd]:[10. Rd]],"&gt;399,9")</f>
        <v>0</v>
      </c>
    </row>
    <row r="12" spans="1:16" x14ac:dyDescent="0.25">
      <c r="A12" s="1" t="s">
        <v>50</v>
      </c>
      <c r="B12" s="1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f>COUNT(Tabelle2[[#This Row],[1. Rd]:[10. Rd]])</f>
        <v>0</v>
      </c>
      <c r="N12" s="2" t="e">
        <f>AVERAGE(Tabelle2[[#This Row],[1. Rd]:[10. Rd]])</f>
        <v>#DIV/0!</v>
      </c>
      <c r="O12" s="2">
        <f>MAX(Tabelle2[[#This Row],[1. Rd]:[10. Rd]])</f>
        <v>0</v>
      </c>
      <c r="P12" s="7">
        <f>COUNTIF(Tabelle2[[#This Row],[1. Rd]:[10. Rd]],"&gt;399,9")</f>
        <v>0</v>
      </c>
    </row>
    <row r="13" spans="1:16" x14ac:dyDescent="0.25">
      <c r="A13" s="1" t="s">
        <v>31</v>
      </c>
      <c r="B13" s="1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f>COUNT(Tabelle2[[#This Row],[1. Rd]:[10. Rd]])</f>
        <v>0</v>
      </c>
      <c r="N13" s="2" t="e">
        <f>AVERAGE(Tabelle2[[#This Row],[1. Rd]:[10. Rd]])</f>
        <v>#DIV/0!</v>
      </c>
      <c r="O13" s="2">
        <f>MAX(Tabelle2[[#This Row],[1. Rd]:[10. Rd]])</f>
        <v>0</v>
      </c>
      <c r="P13" s="7">
        <f>COUNTIF(Tabelle2[[#This Row],[1. Rd]:[10. Rd]],"&gt;399,9")</f>
        <v>0</v>
      </c>
    </row>
    <row r="14" spans="1:16" x14ac:dyDescent="0.25">
      <c r="A14" s="1" t="s">
        <v>44</v>
      </c>
      <c r="B14" s="1" t="s">
        <v>28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f>COUNT(Tabelle2[[#This Row],[1. Rd]:[10. Rd]])</f>
        <v>0</v>
      </c>
      <c r="N14" s="2" t="e">
        <f>AVERAGE(Tabelle2[[#This Row],[1. Rd]:[10. Rd]])</f>
        <v>#DIV/0!</v>
      </c>
      <c r="O14" s="2">
        <f>MAX(Tabelle2[[#This Row],[1. Rd]:[10. Rd]])</f>
        <v>0</v>
      </c>
      <c r="P14" s="7">
        <f>COUNTIF(Tabelle2[[#This Row],[1. Rd]:[10. Rd]],"&gt;399,9")</f>
        <v>0</v>
      </c>
    </row>
    <row r="15" spans="1:16" x14ac:dyDescent="0.25">
      <c r="A15" s="1" t="s">
        <v>42</v>
      </c>
      <c r="B15" s="1" t="s">
        <v>26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f>COUNT(Tabelle2[[#This Row],[1. Rd]:[10. Rd]])</f>
        <v>0</v>
      </c>
      <c r="N15" s="2" t="e">
        <f>AVERAGE(Tabelle2[[#This Row],[1. Rd]:[10. Rd]])</f>
        <v>#DIV/0!</v>
      </c>
      <c r="O15" s="2">
        <f>MAX(Tabelle2[[#This Row],[1. Rd]:[10. Rd]])</f>
        <v>0</v>
      </c>
      <c r="P15" s="7">
        <f>COUNTIF(Tabelle2[[#This Row],[1. Rd]:[10. Rd]],"&gt;399,9")</f>
        <v>0</v>
      </c>
    </row>
    <row r="16" spans="1:16" x14ac:dyDescent="0.25">
      <c r="A16" s="1" t="s">
        <v>43</v>
      </c>
      <c r="B16" s="1" t="s">
        <v>26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f>COUNT(Tabelle2[[#This Row],[1. Rd]:[10. Rd]])</f>
        <v>0</v>
      </c>
      <c r="N16" s="2" t="e">
        <f>AVERAGE(Tabelle2[[#This Row],[1. Rd]:[10. Rd]])</f>
        <v>#DIV/0!</v>
      </c>
      <c r="O16" s="2">
        <f>MAX(Tabelle2[[#This Row],[1. Rd]:[10. Rd]])</f>
        <v>0</v>
      </c>
      <c r="P16" s="7">
        <f>COUNTIF(Tabelle2[[#This Row],[1. Rd]:[10. Rd]],"&gt;399,9")</f>
        <v>0</v>
      </c>
    </row>
    <row r="17" spans="1:16" x14ac:dyDescent="0.25">
      <c r="A17" s="1" t="s">
        <v>36</v>
      </c>
      <c r="B17" s="1" t="s">
        <v>25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f>COUNT(Tabelle2[[#This Row],[1. Rd]:[10. Rd]])</f>
        <v>0</v>
      </c>
      <c r="N17" s="2" t="e">
        <f>AVERAGE(Tabelle2[[#This Row],[1. Rd]:[10. Rd]])</f>
        <v>#DIV/0!</v>
      </c>
      <c r="O17" s="2">
        <f>MAX(Tabelle2[[#This Row],[1. Rd]:[10. Rd]])</f>
        <v>0</v>
      </c>
      <c r="P17" s="7">
        <f>COUNTIF(Tabelle2[[#This Row],[1. Rd]:[10. Rd]],"&gt;399,9")</f>
        <v>0</v>
      </c>
    </row>
    <row r="18" spans="1:16" x14ac:dyDescent="0.25">
      <c r="A18" s="1" t="s">
        <v>60</v>
      </c>
      <c r="B18" s="1" t="s">
        <v>26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f>COUNT(Tabelle2[[#This Row],[1. Rd]:[10. Rd]])</f>
        <v>0</v>
      </c>
      <c r="N18" s="2" t="e">
        <f>AVERAGE(Tabelle2[[#This Row],[1. Rd]:[10. Rd]])</f>
        <v>#DIV/0!</v>
      </c>
      <c r="O18" s="2">
        <f>MAX(Tabelle2[[#This Row],[1. Rd]:[10. Rd]])</f>
        <v>0</v>
      </c>
      <c r="P18" s="7">
        <f>COUNTIF(Tabelle2[[#This Row],[1. Rd]:[10. Rd]],"&gt;399,9")</f>
        <v>0</v>
      </c>
    </row>
    <row r="19" spans="1:16" x14ac:dyDescent="0.25">
      <c r="A19" s="1" t="s">
        <v>41</v>
      </c>
      <c r="B19" s="1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3">
        <f>COUNT(Tabelle2[[#This Row],[1. Rd]:[10. Rd]])</f>
        <v>0</v>
      </c>
      <c r="N19" s="2" t="e">
        <f>AVERAGE(Tabelle2[[#This Row],[1. Rd]:[10. Rd]])</f>
        <v>#DIV/0!</v>
      </c>
      <c r="O19" s="2">
        <f>MAX(Tabelle2[[#This Row],[1. Rd]:[10. Rd]])</f>
        <v>0</v>
      </c>
      <c r="P19" s="7">
        <f>COUNTIF(Tabelle2[[#This Row],[1. Rd]:[10. Rd]],"&gt;399,9")</f>
        <v>0</v>
      </c>
    </row>
    <row r="20" spans="1:16" x14ac:dyDescent="0.25">
      <c r="A20" s="1" t="s">
        <v>48</v>
      </c>
      <c r="B20" s="1" t="s">
        <v>24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f>COUNT(Tabelle2[[#This Row],[1. Rd]:[10. Rd]])</f>
        <v>0</v>
      </c>
      <c r="N20" s="2" t="e">
        <f>AVERAGE(Tabelle2[[#This Row],[1. Rd]:[10. Rd]])</f>
        <v>#DIV/0!</v>
      </c>
      <c r="O20" s="2">
        <f>MAX(Tabelle2[[#This Row],[1. Rd]:[10. Rd]])</f>
        <v>0</v>
      </c>
      <c r="P20" s="7">
        <f>COUNTIF(Tabelle2[[#This Row],[1. Rd]:[10. Rd]],"&gt;399,9")</f>
        <v>0</v>
      </c>
    </row>
    <row r="21" spans="1:16" x14ac:dyDescent="0.25">
      <c r="A21" s="1" t="s">
        <v>119</v>
      </c>
      <c r="B21" s="1" t="s">
        <v>25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f>COUNT(Tabelle2[[#This Row],[1. Rd]:[10. Rd]])</f>
        <v>0</v>
      </c>
      <c r="N21" s="2" t="e">
        <f>AVERAGE(Tabelle2[[#This Row],[1. Rd]:[10. Rd]])</f>
        <v>#DIV/0!</v>
      </c>
      <c r="O21" s="2">
        <f>MAX(Tabelle2[[#This Row],[1. Rd]:[10. Rd]])</f>
        <v>0</v>
      </c>
      <c r="P21" s="7">
        <f>COUNTIF(Tabelle2[[#This Row],[1. Rd]:[10. Rd]],"&gt;399,9")</f>
        <v>0</v>
      </c>
    </row>
    <row r="22" spans="1:16" x14ac:dyDescent="0.25">
      <c r="A22" s="1" t="s">
        <v>32</v>
      </c>
      <c r="B22" s="1" t="s">
        <v>27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f>COUNT(Tabelle2[[#This Row],[1. Rd]:[10. Rd]])</f>
        <v>0</v>
      </c>
      <c r="N22" s="2" t="e">
        <f>AVERAGE(Tabelle2[[#This Row],[1. Rd]:[10. Rd]])</f>
        <v>#DIV/0!</v>
      </c>
      <c r="O22" s="2">
        <f>MAX(Tabelle2[[#This Row],[1. Rd]:[10. Rd]])</f>
        <v>0</v>
      </c>
      <c r="P22" s="7">
        <f>COUNTIF(Tabelle2[[#This Row],[1. Rd]:[10. Rd]],"&gt;399,9")</f>
        <v>0</v>
      </c>
    </row>
    <row r="23" spans="1:16" x14ac:dyDescent="0.25">
      <c r="A23" s="1" t="s">
        <v>33</v>
      </c>
      <c r="B23" s="1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f>COUNT(Tabelle2[[#This Row],[1. Rd]:[10. Rd]])</f>
        <v>0</v>
      </c>
      <c r="N23" s="2" t="e">
        <f>AVERAGE(Tabelle2[[#This Row],[1. Rd]:[10. Rd]])</f>
        <v>#DIV/0!</v>
      </c>
      <c r="O23" s="2">
        <f>MAX(Tabelle2[[#This Row],[1. Rd]:[10. Rd]])</f>
        <v>0</v>
      </c>
      <c r="P23" s="7">
        <f>COUNTIF(Tabelle2[[#This Row],[1. Rd]:[10. Rd]],"&gt;399,9")</f>
        <v>0</v>
      </c>
    </row>
    <row r="24" spans="1:16" x14ac:dyDescent="0.25">
      <c r="A24" s="1" t="s">
        <v>39</v>
      </c>
      <c r="B24" s="1" t="s">
        <v>22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f>COUNT(Tabelle2[[#This Row],[1. Rd]:[10. Rd]])</f>
        <v>0</v>
      </c>
      <c r="N24" s="2" t="e">
        <f>AVERAGE(Tabelle2[[#This Row],[1. Rd]:[10. Rd]])</f>
        <v>#DIV/0!</v>
      </c>
      <c r="O24" s="2">
        <f>MAX(Tabelle2[[#This Row],[1. Rd]:[10. Rd]])</f>
        <v>0</v>
      </c>
      <c r="P24" s="7">
        <f>COUNTIF(Tabelle2[[#This Row],[1. Rd]:[10. Rd]],"&gt;399,9")</f>
        <v>0</v>
      </c>
    </row>
    <row r="25" spans="1:16" x14ac:dyDescent="0.25">
      <c r="A25" s="1" t="s">
        <v>45</v>
      </c>
      <c r="B25" s="1" t="s">
        <v>28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f>COUNT(Tabelle2[[#This Row],[1. Rd]:[10. Rd]])</f>
        <v>0</v>
      </c>
      <c r="N25" s="2" t="e">
        <f>AVERAGE(Tabelle2[[#This Row],[1. Rd]:[10. Rd]])</f>
        <v>#DIV/0!</v>
      </c>
      <c r="O25" s="2">
        <f>MAX(Tabelle2[[#This Row],[1. Rd]:[10. Rd]])</f>
        <v>0</v>
      </c>
      <c r="P25" s="7">
        <f>COUNTIF(Tabelle2[[#This Row],[1. Rd]:[10. Rd]],"&gt;399,9")</f>
        <v>0</v>
      </c>
    </row>
    <row r="26" spans="1:16" x14ac:dyDescent="0.25">
      <c r="A26" s="1" t="s">
        <v>52</v>
      </c>
      <c r="B26" s="1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f>COUNT(Tabelle2[[#This Row],[1. Rd]:[10. Rd]])</f>
        <v>0</v>
      </c>
      <c r="N26" s="2" t="e">
        <f>AVERAGE(Tabelle2[[#This Row],[1. Rd]:[10. Rd]])</f>
        <v>#DIV/0!</v>
      </c>
      <c r="O26" s="2">
        <f>MAX(Tabelle2[[#This Row],[1. Rd]:[10. Rd]])</f>
        <v>0</v>
      </c>
      <c r="P26" s="7">
        <f>COUNTIF(Tabelle2[[#This Row],[1. Rd]:[10. Rd]],"&gt;399,9")</f>
        <v>0</v>
      </c>
    </row>
    <row r="27" spans="1:16" x14ac:dyDescent="0.25">
      <c r="A27" s="1" t="s">
        <v>37</v>
      </c>
      <c r="B27" s="1" t="s">
        <v>25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f>COUNT(Tabelle2[[#This Row],[1. Rd]:[10. Rd]])</f>
        <v>0</v>
      </c>
      <c r="N27" s="2" t="e">
        <f>AVERAGE(Tabelle2[[#This Row],[1. Rd]:[10. Rd]])</f>
        <v>#DIV/0!</v>
      </c>
      <c r="O27" s="2">
        <f>MAX(Tabelle2[[#This Row],[1. Rd]:[10. Rd]])</f>
        <v>0</v>
      </c>
      <c r="P27" s="7">
        <f>COUNTIF(Tabelle2[[#This Row],[1. Rd]:[10. Rd]],"&gt;399,9")</f>
        <v>0</v>
      </c>
    </row>
    <row r="28" spans="1:16" x14ac:dyDescent="0.25">
      <c r="A28" s="1" t="s">
        <v>38</v>
      </c>
      <c r="B28" s="1" t="s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f>COUNT(Tabelle2[[#This Row],[1. Rd]:[10. Rd]])</f>
        <v>0</v>
      </c>
      <c r="N28" s="2" t="e">
        <f>AVERAGE(Tabelle2[[#This Row],[1. Rd]:[10. Rd]])</f>
        <v>#DIV/0!</v>
      </c>
      <c r="O28" s="2">
        <f>MAX(Tabelle2[[#This Row],[1. Rd]:[10. Rd]])</f>
        <v>0</v>
      </c>
      <c r="P28" s="7">
        <f>COUNTIF(Tabelle2[[#This Row],[1. Rd]:[10. Rd]],"&gt;399,9")</f>
        <v>0</v>
      </c>
    </row>
    <row r="29" spans="1:16" x14ac:dyDescent="0.25">
      <c r="A29" s="1" t="s">
        <v>30</v>
      </c>
      <c r="B29" s="1" t="s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f>COUNT(Tabelle2[[#This Row],[1. Rd]:[10. Rd]])</f>
        <v>0</v>
      </c>
      <c r="N29" s="2" t="e">
        <f>AVERAGE(Tabelle2[[#This Row],[1. Rd]:[10. Rd]])</f>
        <v>#DIV/0!</v>
      </c>
      <c r="O29" s="2">
        <f>MAX(Tabelle2[[#This Row],[1. Rd]:[10. Rd]])</f>
        <v>0</v>
      </c>
      <c r="P29" s="7">
        <f>COUNTIF(Tabelle2[[#This Row],[1. Rd]:[10. Rd]],"&gt;399,9")</f>
        <v>0</v>
      </c>
    </row>
    <row r="30" spans="1:16" x14ac:dyDescent="0.25">
      <c r="A30" s="1" t="s">
        <v>63</v>
      </c>
      <c r="B30" s="1" t="s">
        <v>28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f>COUNT(Tabelle2[[#This Row],[1. Rd]:[10. Rd]])</f>
        <v>0</v>
      </c>
      <c r="N30" s="2" t="e">
        <f>AVERAGE(Tabelle2[[#This Row],[1. Rd]:[10. Rd]])</f>
        <v>#DIV/0!</v>
      </c>
      <c r="O30" s="2">
        <f>MAX(Tabelle2[[#This Row],[1. Rd]:[10. Rd]])</f>
        <v>0</v>
      </c>
      <c r="P30" s="7">
        <f>COUNTIF(Tabelle2[[#This Row],[1. Rd]:[10. Rd]],"&gt;399,9")</f>
        <v>0</v>
      </c>
    </row>
    <row r="31" spans="1:16" x14ac:dyDescent="0.25">
      <c r="A31" s="1"/>
      <c r="B31" s="1" t="s">
        <v>133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f>COUNT(Tabelle2[[#This Row],[1. Rd]:[10. Rd]])</f>
        <v>0</v>
      </c>
      <c r="N31" s="2" t="e">
        <f>AVERAGE(Tabelle2[[#This Row],[1. Rd]:[10. Rd]])</f>
        <v>#DIV/0!</v>
      </c>
      <c r="O31" s="2">
        <f>MAX(Tabelle2[[#This Row],[1. Rd]:[10. Rd]])</f>
        <v>0</v>
      </c>
      <c r="P31" s="7">
        <f>COUNTIF(Tabelle2[[#This Row],[1. Rd]:[10. Rd]],"&gt;399,9")</f>
        <v>0</v>
      </c>
    </row>
    <row r="32" spans="1:16" x14ac:dyDescent="0.25">
      <c r="A32" s="1"/>
      <c r="B32" s="1" t="s">
        <v>133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f>COUNT(Tabelle2[[#This Row],[1. Rd]:[10. Rd]])</f>
        <v>0</v>
      </c>
      <c r="N32" s="2" t="e">
        <f>AVERAGE(Tabelle2[[#This Row],[1. Rd]:[10. Rd]])</f>
        <v>#DIV/0!</v>
      </c>
      <c r="O32" s="2">
        <f>MAX(Tabelle2[[#This Row],[1. Rd]:[10. Rd]])</f>
        <v>0</v>
      </c>
      <c r="P32" s="7">
        <f>COUNTIF(Tabelle2[[#This Row],[1. Rd]:[10. Rd]],"&gt;399,9")</f>
        <v>0</v>
      </c>
    </row>
    <row r="33" spans="1:16" x14ac:dyDescent="0.25">
      <c r="A33" s="1" t="s">
        <v>34</v>
      </c>
      <c r="B33" s="1" t="s"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f>COUNT(Tabelle2[[#This Row],[1. Rd]:[10. Rd]])</f>
        <v>0</v>
      </c>
      <c r="N33" s="2" t="e">
        <f>AVERAGE(Tabelle2[[#This Row],[1. Rd]:[10. Rd]])</f>
        <v>#DIV/0!</v>
      </c>
      <c r="O33" s="2">
        <f>MAX(Tabelle2[[#This Row],[1. Rd]:[10. Rd]])</f>
        <v>0</v>
      </c>
      <c r="P33" s="7">
        <f>COUNTIF(Tabelle2[[#This Row],[1. Rd]:[10. Rd]],"&gt;399,9")</f>
        <v>0</v>
      </c>
    </row>
    <row r="34" spans="1:16" x14ac:dyDescent="0.25">
      <c r="A34" s="1" t="s">
        <v>29</v>
      </c>
      <c r="B34" s="1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f>COUNT(Tabelle2[[#This Row],[1. Rd]:[10. Rd]])</f>
        <v>0</v>
      </c>
      <c r="N34" s="2" t="e">
        <f>AVERAGE(Tabelle2[[#This Row],[1. Rd]:[10. Rd]])</f>
        <v>#DIV/0!</v>
      </c>
      <c r="O34" s="2">
        <f>MAX(Tabelle2[[#This Row],[1. Rd]:[10. Rd]])</f>
        <v>0</v>
      </c>
      <c r="P34" s="7">
        <f>COUNTIF(Tabelle2[[#This Row],[1. Rd]:[10. Rd]],"&gt;399,9")</f>
        <v>0</v>
      </c>
    </row>
    <row r="35" spans="1:16" x14ac:dyDescent="0.25">
      <c r="A35" s="1" t="s">
        <v>116</v>
      </c>
      <c r="B35" s="1" t="s">
        <v>20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f>COUNT(Tabelle2[[#This Row],[1. Rd]:[10. Rd]])</f>
        <v>0</v>
      </c>
      <c r="N35" s="2" t="e">
        <f>AVERAGE(Tabelle2[[#This Row],[1. Rd]:[10. Rd]])</f>
        <v>#DIV/0!</v>
      </c>
      <c r="O35" s="2">
        <f>MAX(Tabelle2[[#This Row],[1. Rd]:[10. Rd]])</f>
        <v>0</v>
      </c>
      <c r="P35" s="7">
        <f>COUNTIF(Tabelle2[[#This Row],[1. Rd]:[10. Rd]],"&gt;399,9")</f>
        <v>0</v>
      </c>
    </row>
    <row r="36" spans="1:16" x14ac:dyDescent="0.25">
      <c r="A36" s="1"/>
      <c r="B36" s="1" t="s">
        <v>133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f>COUNT(Tabelle2[[#This Row],[1. Rd]:[10. Rd]])</f>
        <v>0</v>
      </c>
      <c r="N36" s="2" t="e">
        <f>AVERAGE(Tabelle2[[#This Row],[1. Rd]:[10. Rd]])</f>
        <v>#DIV/0!</v>
      </c>
      <c r="O36" s="2">
        <f>MAX(Tabelle2[[#This Row],[1. Rd]:[10. Rd]])</f>
        <v>0</v>
      </c>
      <c r="P36" s="7">
        <f>COUNTIF(Tabelle2[[#This Row],[1. Rd]:[10. Rd]],"&gt;399,9")</f>
        <v>0</v>
      </c>
    </row>
    <row r="37" spans="1:16" x14ac:dyDescent="0.25">
      <c r="A37" s="1" t="s">
        <v>54</v>
      </c>
      <c r="B37" s="1" t="s">
        <v>20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f>COUNT(Tabelle2[[#This Row],[1. Rd]:[10. Rd]])</f>
        <v>0</v>
      </c>
      <c r="N37" s="2" t="e">
        <f>AVERAGE(Tabelle2[[#This Row],[1. Rd]:[10. Rd]])</f>
        <v>#DIV/0!</v>
      </c>
      <c r="O37" s="2">
        <f>MAX(Tabelle2[[#This Row],[1. Rd]:[10. Rd]])</f>
        <v>0</v>
      </c>
      <c r="P37" s="7">
        <f>COUNTIF(Tabelle2[[#This Row],[1. Rd]:[10. Rd]],"&gt;399,9")</f>
        <v>0</v>
      </c>
    </row>
    <row r="38" spans="1:16" x14ac:dyDescent="0.25">
      <c r="A38" s="1" t="s">
        <v>117</v>
      </c>
      <c r="B38" s="1" t="s">
        <v>23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f>COUNT(Tabelle2[[#This Row],[1. Rd]:[10. Rd]])</f>
        <v>0</v>
      </c>
      <c r="N38" s="2" t="e">
        <f>AVERAGE(Tabelle2[[#This Row],[1. Rd]:[10. Rd]])</f>
        <v>#DIV/0!</v>
      </c>
      <c r="O38" s="2">
        <f>MAX(Tabelle2[[#This Row],[1. Rd]:[10. Rd]])</f>
        <v>0</v>
      </c>
      <c r="P38" s="7">
        <f>COUNTIF(Tabelle2[[#This Row],[1. Rd]:[10. Rd]],"&gt;399,9")</f>
        <v>0</v>
      </c>
    </row>
    <row r="39" spans="1:16" x14ac:dyDescent="0.25">
      <c r="A39" s="1" t="s">
        <v>59</v>
      </c>
      <c r="B39" s="1" t="s">
        <v>23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f>COUNT(Tabelle2[[#This Row],[1. Rd]:[10. Rd]])</f>
        <v>0</v>
      </c>
      <c r="N39" s="2" t="e">
        <f>AVERAGE(Tabelle2[[#This Row],[1. Rd]:[10. Rd]])</f>
        <v>#DIV/0!</v>
      </c>
      <c r="O39" s="2">
        <f>MAX(Tabelle2[[#This Row],[1. Rd]:[10. Rd]])</f>
        <v>0</v>
      </c>
      <c r="P39" s="7">
        <f>COUNTIF(Tabelle2[[#This Row],[1. Rd]:[10. Rd]],"&gt;399,9")</f>
        <v>0</v>
      </c>
    </row>
    <row r="40" spans="1:16" x14ac:dyDescent="0.25">
      <c r="A40" s="1"/>
      <c r="B40" s="1" t="s">
        <v>133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f>COUNT(Tabelle2[[#This Row],[1. Rd]:[10. Rd]])</f>
        <v>0</v>
      </c>
      <c r="N40" s="2" t="e">
        <f>AVERAGE(Tabelle2[[#This Row],[1. Rd]:[10. Rd]])</f>
        <v>#DIV/0!</v>
      </c>
      <c r="O40" s="2">
        <f>MAX(Tabelle2[[#This Row],[1. Rd]:[10. Rd]])</f>
        <v>0</v>
      </c>
      <c r="P40" s="7">
        <f>COUNTIF(Tabelle2[[#This Row],[1. Rd]:[10. Rd]],"&gt;399,9")</f>
        <v>0</v>
      </c>
    </row>
    <row r="41" spans="1:16" x14ac:dyDescent="0.25">
      <c r="A41" s="1" t="s">
        <v>118</v>
      </c>
      <c r="B41" s="1" t="s">
        <v>24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f>COUNT(Tabelle2[[#This Row],[1. Rd]:[10. Rd]])</f>
        <v>0</v>
      </c>
      <c r="N41" s="2" t="e">
        <f>AVERAGE(Tabelle2[[#This Row],[1. Rd]:[10. Rd]])</f>
        <v>#DIV/0!</v>
      </c>
      <c r="O41" s="2">
        <f>MAX(Tabelle2[[#This Row],[1. Rd]:[10. Rd]])</f>
        <v>0</v>
      </c>
      <c r="P41" s="7">
        <f>COUNTIF(Tabelle2[[#This Row],[1. Rd]:[10. Rd]],"&gt;399,9")</f>
        <v>0</v>
      </c>
    </row>
    <row r="42" spans="1:16" x14ac:dyDescent="0.25">
      <c r="A42" s="1" t="s">
        <v>56</v>
      </c>
      <c r="B42" s="1" t="s">
        <v>24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f>COUNT(Tabelle2[[#This Row],[1. Rd]:[10. Rd]])</f>
        <v>0</v>
      </c>
      <c r="N42" s="2" t="e">
        <f>AVERAGE(Tabelle2[[#This Row],[1. Rd]:[10. Rd]])</f>
        <v>#DIV/0!</v>
      </c>
      <c r="O42" s="2">
        <f>MAX(Tabelle2[[#This Row],[1. Rd]:[10. Rd]])</f>
        <v>0</v>
      </c>
      <c r="P42" s="7">
        <f>COUNTIF(Tabelle2[[#This Row],[1. Rd]:[10. Rd]],"&gt;399,9")</f>
        <v>0</v>
      </c>
    </row>
    <row r="43" spans="1:16" x14ac:dyDescent="0.25">
      <c r="A43" s="1" t="s">
        <v>64</v>
      </c>
      <c r="B43" s="1" t="s">
        <v>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f>COUNT(Tabelle2[[#This Row],[1. Rd]:[10. Rd]])</f>
        <v>0</v>
      </c>
      <c r="N43" s="2" t="e">
        <f>AVERAGE(Tabelle2[[#This Row],[1. Rd]:[10. Rd]])</f>
        <v>#DIV/0!</v>
      </c>
      <c r="O43" s="2">
        <f>MAX(Tabelle2[[#This Row],[1. Rd]:[10. Rd]])</f>
        <v>0</v>
      </c>
      <c r="P43" s="7">
        <f>COUNTIF(Tabelle2[[#This Row],[1. Rd]:[10. Rd]],"&gt;399,9")</f>
        <v>0</v>
      </c>
    </row>
    <row r="44" spans="1:16" x14ac:dyDescent="0.25">
      <c r="A44" s="1" t="s">
        <v>55</v>
      </c>
      <c r="B44" s="1" t="s">
        <v>20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f>COUNT(Tabelle2[[#This Row],[1. Rd]:[10. Rd]])</f>
        <v>0</v>
      </c>
      <c r="N44" s="2" t="e">
        <f>AVERAGE(Tabelle2[[#This Row],[1. Rd]:[10. Rd]])</f>
        <v>#DIV/0!</v>
      </c>
      <c r="O44" s="2">
        <f>MAX(Tabelle2[[#This Row],[1. Rd]:[10. Rd]])</f>
        <v>0</v>
      </c>
      <c r="P44" s="7">
        <f>COUNTIF(Tabelle2[[#This Row],[1. Rd]:[10. Rd]],"&gt;399,9")</f>
        <v>0</v>
      </c>
    </row>
    <row r="45" spans="1:16" x14ac:dyDescent="0.25">
      <c r="A45" s="1" t="s">
        <v>129</v>
      </c>
      <c r="B45" s="1" t="s">
        <v>24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f>COUNT(Tabelle2[[#This Row],[1. Rd]:[10. Rd]])</f>
        <v>0</v>
      </c>
      <c r="N45" s="2" t="e">
        <f>AVERAGE(Tabelle2[[#This Row],[1. Rd]:[10. Rd]])</f>
        <v>#DIV/0!</v>
      </c>
      <c r="O45" s="2">
        <f>MAX(Tabelle2[[#This Row],[1. Rd]:[10. Rd]])</f>
        <v>0</v>
      </c>
      <c r="P45" s="7">
        <f>COUNTIF(Tabelle2[[#This Row],[1. Rd]:[10. Rd]],"&gt;399,9")</f>
        <v>0</v>
      </c>
    </row>
    <row r="46" spans="1:16" x14ac:dyDescent="0.25">
      <c r="A46" s="1" t="s">
        <v>49</v>
      </c>
      <c r="B46" s="1" t="s">
        <v>24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f>COUNT(Tabelle2[[#This Row],[1. Rd]:[10. Rd]])</f>
        <v>0</v>
      </c>
      <c r="N46" s="2" t="e">
        <f>AVERAGE(Tabelle2[[#This Row],[1. Rd]:[10. Rd]])</f>
        <v>#DIV/0!</v>
      </c>
      <c r="O46" s="2">
        <f>MAX(Tabelle2[[#This Row],[1. Rd]:[10. Rd]])</f>
        <v>0</v>
      </c>
      <c r="P46" s="7">
        <f>COUNTIF(Tabelle2[[#This Row],[1. Rd]:[10. Rd]],"&gt;399,9")</f>
        <v>0</v>
      </c>
    </row>
    <row r="47" spans="1:16" x14ac:dyDescent="0.25">
      <c r="A47" s="1" t="s">
        <v>46</v>
      </c>
      <c r="B47" s="1" t="s">
        <v>28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f>COUNT(Tabelle2[[#This Row],[1. Rd]:[10. Rd]])</f>
        <v>0</v>
      </c>
      <c r="N47" s="2" t="e">
        <f>AVERAGE(Tabelle2[[#This Row],[1. Rd]:[10. Rd]])</f>
        <v>#DIV/0!</v>
      </c>
      <c r="O47" s="2">
        <f>MAX(Tabelle2[[#This Row],[1. Rd]:[10. Rd]])</f>
        <v>0</v>
      </c>
      <c r="P47" s="7">
        <f>COUNTIF(Tabelle2[[#This Row],[1. Rd]:[10. Rd]],"&gt;399,9")</f>
        <v>0</v>
      </c>
    </row>
    <row r="48" spans="1:16" x14ac:dyDescent="0.25">
      <c r="A48" s="1" t="s">
        <v>125</v>
      </c>
      <c r="B48" s="1" t="s">
        <v>22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f>COUNT(Tabelle2[[#This Row],[1. Rd]:[10. Rd]])</f>
        <v>0</v>
      </c>
      <c r="N48" s="2" t="e">
        <f>AVERAGE(Tabelle2[[#This Row],[1. Rd]:[10. Rd]])</f>
        <v>#DIV/0!</v>
      </c>
      <c r="O48" s="2">
        <f>MAX(Tabelle2[[#This Row],[1. Rd]:[10. Rd]])</f>
        <v>0</v>
      </c>
      <c r="P48" s="7">
        <f>COUNTIF(Tabelle2[[#This Row],[1. Rd]:[10. Rd]],"&gt;399,9")</f>
        <v>0</v>
      </c>
    </row>
    <row r="49" spans="1:16" x14ac:dyDescent="0.25">
      <c r="A49" s="1" t="s">
        <v>57</v>
      </c>
      <c r="B49" s="1" t="s">
        <v>20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f>COUNT(Tabelle2[[#This Row],[1. Rd]:[10. Rd]])</f>
        <v>0</v>
      </c>
      <c r="N49" s="2" t="e">
        <f>AVERAGE(Tabelle2[[#This Row],[1. Rd]:[10. Rd]])</f>
        <v>#DIV/0!</v>
      </c>
      <c r="O49" s="2">
        <f>MAX(Tabelle2[[#This Row],[1. Rd]:[10. Rd]])</f>
        <v>0</v>
      </c>
      <c r="P49" s="7">
        <f>COUNTIF(Tabelle2[[#This Row],[1. Rd]:[10. Rd]],"&gt;399,9")</f>
        <v>0</v>
      </c>
    </row>
    <row r="50" spans="1:16" x14ac:dyDescent="0.25">
      <c r="A50" s="1" t="s">
        <v>40</v>
      </c>
      <c r="B50" s="1" t="s">
        <v>22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f>COUNT(Tabelle2[[#This Row],[1. Rd]:[10. Rd]])</f>
        <v>0</v>
      </c>
      <c r="N50" s="2" t="e">
        <f>AVERAGE(Tabelle2[[#This Row],[1. Rd]:[10. Rd]])</f>
        <v>#DIV/0!</v>
      </c>
      <c r="O50" s="2">
        <f>MAX(Tabelle2[[#This Row],[1. Rd]:[10. Rd]])</f>
        <v>0</v>
      </c>
      <c r="P50" s="7">
        <f>COUNTIF(Tabelle2[[#This Row],[1. Rd]:[10. Rd]],"&gt;399,9")</f>
        <v>0</v>
      </c>
    </row>
    <row r="51" spans="1:16" x14ac:dyDescent="0.25">
      <c r="A51" s="1" t="s">
        <v>65</v>
      </c>
      <c r="B51" s="1"/>
      <c r="C51" s="3">
        <f>COUNTIF(Tabelle2[1. Rd],"&gt;399,9")</f>
        <v>0</v>
      </c>
      <c r="D51" s="3">
        <f>COUNTIF(Tabelle2[2. Rd],"&gt;399,9")</f>
        <v>0</v>
      </c>
      <c r="E51" s="3">
        <f>COUNTIF(Tabelle2[3. Rd],"&gt;399,9")</f>
        <v>0</v>
      </c>
      <c r="F51" s="3">
        <f>COUNTIF(Tabelle2[4. Rd],"&gt;399,9")</f>
        <v>0</v>
      </c>
      <c r="G51" s="3">
        <f>COUNTIF(Tabelle2[5. Rd],"&gt;399,9")</f>
        <v>0</v>
      </c>
      <c r="H51" s="3">
        <f>COUNTIF(Tabelle2[6. Rd],"&gt;399,9")</f>
        <v>0</v>
      </c>
      <c r="I51" s="3">
        <f>COUNTIF(Tabelle2[7. Rd],"&gt;399,9")</f>
        <v>0</v>
      </c>
      <c r="J51" s="3">
        <f>COUNTIF(Tabelle2[8. Rd],"&gt;399,9")</f>
        <v>0</v>
      </c>
      <c r="K51" s="3">
        <f>COUNTIF(Tabelle2[9. Rd],"&gt;399,9")</f>
        <v>0</v>
      </c>
      <c r="L51" s="3">
        <f>COUNTIF(Tabelle2[10. Rd],"&gt;399,9")</f>
        <v>0</v>
      </c>
      <c r="M51" s="1"/>
      <c r="N51" s="1"/>
      <c r="O51" s="1"/>
      <c r="P51" s="1">
        <f>SUBTOTAL(109,Tabelle2[400,0])</f>
        <v>0</v>
      </c>
    </row>
  </sheetData>
  <mergeCells count="3">
    <mergeCell ref="B1:N1"/>
    <mergeCell ref="B2:N2"/>
    <mergeCell ref="B3:N3"/>
  </mergeCells>
  <conditionalFormatting sqref="C5:K50">
    <cfRule type="cellIs" dxfId="5" priority="11" operator="greaterThan">
      <formula>400</formula>
    </cfRule>
  </conditionalFormatting>
  <conditionalFormatting sqref="C5:L50">
    <cfRule type="cellIs" dxfId="4" priority="7" operator="greaterThan">
      <formula>399.9</formula>
    </cfRule>
    <cfRule type="cellIs" dxfId="3" priority="8" operator="greaterThan">
      <formula>400</formula>
    </cfRule>
  </conditionalFormatting>
  <conditionalFormatting sqref="C51:L51">
    <cfRule type="cellIs" dxfId="2" priority="6" operator="greaterThan">
      <formula>400</formula>
    </cfRule>
  </conditionalFormatting>
  <conditionalFormatting sqref="C51:L51">
    <cfRule type="cellIs" dxfId="1" priority="4" operator="greaterThan">
      <formula>399.9</formula>
    </cfRule>
    <cfRule type="cellIs" dxfId="0" priority="5" operator="greaterThan">
      <formula>400</formula>
    </cfRule>
  </conditionalFormatting>
  <dataValidations count="1">
    <dataValidation type="list" allowBlank="1" showInputMessage="1" showErrorMessage="1" sqref="B5:B50">
      <formula1>Vereinsnamen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2" sqref="C12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133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Statistik nach 1.Runde</vt:lpstr>
      <vt:lpstr>Statistik nach 2.Runde</vt:lpstr>
      <vt:lpstr>Statisitk nach 3.Runde</vt:lpstr>
      <vt:lpstr>Statistik nach 4.Runde</vt:lpstr>
      <vt:lpstr>Statistik nach 5.Runde</vt:lpstr>
      <vt:lpstr>Statistik nach 6.Runde</vt:lpstr>
      <vt:lpstr>Statistik nach 7.Runde</vt:lpstr>
      <vt:lpstr>Ergebnisliste</vt:lpstr>
      <vt:lpstr>Vereinsname</vt:lpstr>
      <vt:lpstr>name</vt:lpstr>
      <vt:lpstr>'Statistik nach 2.Runde'!Vereinsnamen</vt:lpstr>
      <vt:lpstr>'Statistik nach 5.Runde'!Vereinsnamen</vt:lpstr>
      <vt:lpstr>'Statistik nach 6.Runde'!Vereinsnamen</vt:lpstr>
      <vt:lpstr>'Statistik nach 7.Runde'!Vereinsnamen</vt:lpstr>
      <vt:lpstr>Vereinsnamen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Windows User</cp:lastModifiedBy>
  <dcterms:created xsi:type="dcterms:W3CDTF">2018-11-19T22:57:00Z</dcterms:created>
  <dcterms:modified xsi:type="dcterms:W3CDTF">2020-03-03T06:13:20Z</dcterms:modified>
</cp:coreProperties>
</file>